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orres\Documents\Budget\Committees\Agendas and Notes\FY 2014-2015\"/>
    </mc:Choice>
  </mc:AlternateContent>
  <bookViews>
    <workbookView xWindow="0" yWindow="0" windowWidth="25200" windowHeight="11985"/>
  </bookViews>
  <sheets>
    <sheet name="5000's" sheetId="5" r:id="rId1"/>
    <sheet name="2000's" sheetId="4" r:id="rId2"/>
    <sheet name="Graph - All" sheetId="3" r:id="rId3"/>
    <sheet name="Data - All" sheetId="2" r:id="rId4"/>
    <sheet name="Expenditure_Balances" sheetId="1" r:id="rId5"/>
    <sheet name="Program" sheetId="6" r:id="rId6"/>
    <sheet name="Object Codes" sheetId="7" r:id="rId7"/>
    <sheet name="Sheet1" sheetId="10" r:id="rId8"/>
    <sheet name="Vacancies" sheetId="8" r:id="rId9"/>
    <sheet name="Positions" sheetId="9" r:id="rId10"/>
  </sheets>
  <definedNames>
    <definedName name="Expenditure_Balances">Expenditure_Balances!$A$1:$S$907</definedName>
    <definedName name="_xlnm.Print_Titles" localSheetId="6">'Object Codes'!$1:$1</definedName>
  </definedNames>
  <calcPr calcId="152511"/>
  <pivotCaches>
    <pivotCache cacheId="0" r:id="rId11"/>
    <pivotCache cacheId="1" r:id="rId12"/>
  </pivotCaches>
</workbook>
</file>

<file path=xl/calcChain.xml><?xml version="1.0" encoding="utf-8"?>
<calcChain xmlns="http://schemas.openxmlformats.org/spreadsheetml/2006/main">
  <c r="N1" i="8" l="1"/>
  <c r="L1" i="8"/>
  <c r="J1" i="8"/>
  <c r="H1" i="8"/>
  <c r="F1" i="8"/>
  <c r="D1" i="8"/>
  <c r="B1" i="8"/>
  <c r="AB7" i="8"/>
  <c r="AB5" i="8"/>
  <c r="AB6" i="8"/>
  <c r="AB8" i="8"/>
  <c r="AB9" i="8"/>
  <c r="AB10" i="8"/>
  <c r="AB11" i="8"/>
  <c r="AB12" i="8"/>
  <c r="AB4" i="8"/>
  <c r="AB13" i="8"/>
  <c r="AB3" i="8"/>
  <c r="AB2" i="8"/>
  <c r="S908" i="1" l="1"/>
  <c r="R908" i="1"/>
  <c r="Q908" i="1"/>
  <c r="P908" i="1"/>
  <c r="O908" i="1"/>
  <c r="N908" i="1"/>
  <c r="M908" i="1"/>
  <c r="L908" i="1"/>
  <c r="K908" i="1"/>
  <c r="J908" i="1"/>
  <c r="I908" i="1"/>
  <c r="X907" i="1"/>
  <c r="W907" i="1"/>
  <c r="Y907" i="1" s="1"/>
  <c r="V907" i="1"/>
  <c r="U907" i="1"/>
  <c r="T907" i="1"/>
  <c r="X906" i="1"/>
  <c r="W906" i="1"/>
  <c r="Y906" i="1" s="1"/>
  <c r="V906" i="1"/>
  <c r="U906" i="1"/>
  <c r="T906" i="1"/>
  <c r="X905" i="1"/>
  <c r="W905" i="1"/>
  <c r="Y905" i="1" s="1"/>
  <c r="V905" i="1"/>
  <c r="U905" i="1"/>
  <c r="T905" i="1"/>
  <c r="X904" i="1"/>
  <c r="W904" i="1"/>
  <c r="Y904" i="1" s="1"/>
  <c r="V904" i="1"/>
  <c r="U904" i="1"/>
  <c r="T904" i="1"/>
  <c r="X903" i="1"/>
  <c r="W903" i="1"/>
  <c r="Y903" i="1" s="1"/>
  <c r="V903" i="1"/>
  <c r="U903" i="1"/>
  <c r="T903" i="1"/>
  <c r="X902" i="1"/>
  <c r="W902" i="1"/>
  <c r="Y902" i="1" s="1"/>
  <c r="V902" i="1"/>
  <c r="U902" i="1"/>
  <c r="T902" i="1"/>
  <c r="X901" i="1"/>
  <c r="W901" i="1"/>
  <c r="Y901" i="1" s="1"/>
  <c r="V901" i="1"/>
  <c r="U901" i="1"/>
  <c r="T901" i="1"/>
  <c r="X900" i="1"/>
  <c r="W900" i="1"/>
  <c r="Y900" i="1" s="1"/>
  <c r="V900" i="1"/>
  <c r="U900" i="1"/>
  <c r="T900" i="1"/>
  <c r="X899" i="1"/>
  <c r="W899" i="1"/>
  <c r="Y899" i="1" s="1"/>
  <c r="V899" i="1"/>
  <c r="U899" i="1"/>
  <c r="T899" i="1"/>
  <c r="X898" i="1"/>
  <c r="W898" i="1"/>
  <c r="Y898" i="1" s="1"/>
  <c r="V898" i="1"/>
  <c r="U898" i="1"/>
  <c r="T898" i="1"/>
  <c r="X897" i="1"/>
  <c r="W897" i="1"/>
  <c r="Y897" i="1" s="1"/>
  <c r="V897" i="1"/>
  <c r="U897" i="1"/>
  <c r="T897" i="1"/>
  <c r="X896" i="1"/>
  <c r="W896" i="1"/>
  <c r="Y896" i="1" s="1"/>
  <c r="V896" i="1"/>
  <c r="U896" i="1"/>
  <c r="T896" i="1"/>
  <c r="X895" i="1"/>
  <c r="W895" i="1"/>
  <c r="Y895" i="1" s="1"/>
  <c r="V895" i="1"/>
  <c r="U895" i="1"/>
  <c r="T895" i="1"/>
  <c r="X894" i="1"/>
  <c r="W894" i="1"/>
  <c r="Y894" i="1" s="1"/>
  <c r="V894" i="1"/>
  <c r="U894" i="1"/>
  <c r="T894" i="1"/>
  <c r="X893" i="1"/>
  <c r="W893" i="1"/>
  <c r="Y893" i="1" s="1"/>
  <c r="V893" i="1"/>
  <c r="U893" i="1"/>
  <c r="T893" i="1"/>
  <c r="X892" i="1"/>
  <c r="W892" i="1"/>
  <c r="Y892" i="1" s="1"/>
  <c r="V892" i="1"/>
  <c r="U892" i="1"/>
  <c r="T892" i="1"/>
  <c r="X891" i="1"/>
  <c r="W891" i="1"/>
  <c r="Y891" i="1" s="1"/>
  <c r="V891" i="1"/>
  <c r="U891" i="1"/>
  <c r="T891" i="1"/>
  <c r="X890" i="1"/>
  <c r="W890" i="1"/>
  <c r="Y890" i="1" s="1"/>
  <c r="V890" i="1"/>
  <c r="U890" i="1"/>
  <c r="T890" i="1"/>
  <c r="X889" i="1"/>
  <c r="W889" i="1"/>
  <c r="Y889" i="1" s="1"/>
  <c r="V889" i="1"/>
  <c r="U889" i="1"/>
  <c r="T889" i="1"/>
  <c r="X888" i="1"/>
  <c r="W888" i="1"/>
  <c r="Y888" i="1" s="1"/>
  <c r="V888" i="1"/>
  <c r="U888" i="1"/>
  <c r="T888" i="1"/>
  <c r="X887" i="1"/>
  <c r="W887" i="1"/>
  <c r="Y887" i="1" s="1"/>
  <c r="V887" i="1"/>
  <c r="U887" i="1"/>
  <c r="T887" i="1"/>
  <c r="X886" i="1"/>
  <c r="W886" i="1"/>
  <c r="Y886" i="1" s="1"/>
  <c r="V886" i="1"/>
  <c r="U886" i="1"/>
  <c r="T886" i="1"/>
  <c r="X885" i="1"/>
  <c r="W885" i="1"/>
  <c r="Y885" i="1" s="1"/>
  <c r="V885" i="1"/>
  <c r="U885" i="1"/>
  <c r="T885" i="1"/>
  <c r="X884" i="1"/>
  <c r="W884" i="1"/>
  <c r="Y884" i="1" s="1"/>
  <c r="V884" i="1"/>
  <c r="U884" i="1"/>
  <c r="T884" i="1"/>
  <c r="X883" i="1"/>
  <c r="W883" i="1"/>
  <c r="Y883" i="1" s="1"/>
  <c r="V883" i="1"/>
  <c r="U883" i="1"/>
  <c r="T883" i="1"/>
  <c r="X882" i="1"/>
  <c r="W882" i="1"/>
  <c r="Y882" i="1" s="1"/>
  <c r="V882" i="1"/>
  <c r="U882" i="1"/>
  <c r="T882" i="1"/>
  <c r="X881" i="1"/>
  <c r="W881" i="1"/>
  <c r="Y881" i="1" s="1"/>
  <c r="V881" i="1"/>
  <c r="U881" i="1"/>
  <c r="T881" i="1"/>
  <c r="X880" i="1"/>
  <c r="W880" i="1"/>
  <c r="Y880" i="1" s="1"/>
  <c r="V880" i="1"/>
  <c r="U880" i="1"/>
  <c r="T880" i="1"/>
  <c r="X879" i="1"/>
  <c r="W879" i="1"/>
  <c r="Y879" i="1" s="1"/>
  <c r="V879" i="1"/>
  <c r="U879" i="1"/>
  <c r="T879" i="1"/>
  <c r="X878" i="1"/>
  <c r="W878" i="1"/>
  <c r="Y878" i="1" s="1"/>
  <c r="V878" i="1"/>
  <c r="U878" i="1"/>
  <c r="T878" i="1"/>
  <c r="X877" i="1"/>
  <c r="W877" i="1"/>
  <c r="Y877" i="1" s="1"/>
  <c r="V877" i="1"/>
  <c r="U877" i="1"/>
  <c r="T877" i="1"/>
  <c r="X876" i="1"/>
  <c r="W876" i="1"/>
  <c r="Y876" i="1" s="1"/>
  <c r="V876" i="1"/>
  <c r="U876" i="1"/>
  <c r="T876" i="1"/>
  <c r="X875" i="1"/>
  <c r="W875" i="1"/>
  <c r="Y875" i="1" s="1"/>
  <c r="V875" i="1"/>
  <c r="U875" i="1"/>
  <c r="T875" i="1"/>
  <c r="X874" i="1"/>
  <c r="W874" i="1"/>
  <c r="Y874" i="1" s="1"/>
  <c r="V874" i="1"/>
  <c r="U874" i="1"/>
  <c r="T874" i="1"/>
  <c r="X873" i="1"/>
  <c r="W873" i="1"/>
  <c r="Y873" i="1" s="1"/>
  <c r="V873" i="1"/>
  <c r="U873" i="1"/>
  <c r="T873" i="1"/>
  <c r="X872" i="1"/>
  <c r="W872" i="1"/>
  <c r="Y872" i="1" s="1"/>
  <c r="V872" i="1"/>
  <c r="U872" i="1"/>
  <c r="T872" i="1"/>
  <c r="X871" i="1"/>
  <c r="W871" i="1"/>
  <c r="Y871" i="1" s="1"/>
  <c r="V871" i="1"/>
  <c r="U871" i="1"/>
  <c r="T871" i="1"/>
  <c r="X870" i="1"/>
  <c r="W870" i="1"/>
  <c r="Y870" i="1" s="1"/>
  <c r="V870" i="1"/>
  <c r="U870" i="1"/>
  <c r="T870" i="1"/>
  <c r="X869" i="1"/>
  <c r="W869" i="1"/>
  <c r="Y869" i="1" s="1"/>
  <c r="V869" i="1"/>
  <c r="U869" i="1"/>
  <c r="T869" i="1"/>
  <c r="X868" i="1"/>
  <c r="W868" i="1"/>
  <c r="Y868" i="1" s="1"/>
  <c r="V868" i="1"/>
  <c r="U868" i="1"/>
  <c r="T868" i="1"/>
  <c r="X867" i="1"/>
  <c r="W867" i="1"/>
  <c r="Y867" i="1" s="1"/>
  <c r="V867" i="1"/>
  <c r="U867" i="1"/>
  <c r="T867" i="1"/>
  <c r="X866" i="1"/>
  <c r="W866" i="1"/>
  <c r="Y866" i="1" s="1"/>
  <c r="V866" i="1"/>
  <c r="U866" i="1"/>
  <c r="T866" i="1"/>
  <c r="X865" i="1"/>
  <c r="W865" i="1"/>
  <c r="Y865" i="1" s="1"/>
  <c r="V865" i="1"/>
  <c r="U865" i="1"/>
  <c r="T865" i="1"/>
  <c r="X864" i="1"/>
  <c r="W864" i="1"/>
  <c r="Y864" i="1" s="1"/>
  <c r="V864" i="1"/>
  <c r="U864" i="1"/>
  <c r="T864" i="1"/>
  <c r="X863" i="1"/>
  <c r="W863" i="1"/>
  <c r="Y863" i="1" s="1"/>
  <c r="V863" i="1"/>
  <c r="U863" i="1"/>
  <c r="T863" i="1"/>
  <c r="X862" i="1"/>
  <c r="W862" i="1"/>
  <c r="Y862" i="1" s="1"/>
  <c r="V862" i="1"/>
  <c r="U862" i="1"/>
  <c r="T862" i="1"/>
  <c r="X861" i="1"/>
  <c r="W861" i="1"/>
  <c r="Y861" i="1" s="1"/>
  <c r="V861" i="1"/>
  <c r="U861" i="1"/>
  <c r="T861" i="1"/>
  <c r="X860" i="1"/>
  <c r="W860" i="1"/>
  <c r="Y860" i="1" s="1"/>
  <c r="V860" i="1"/>
  <c r="U860" i="1"/>
  <c r="T860" i="1"/>
  <c r="X859" i="1"/>
  <c r="W859" i="1"/>
  <c r="Y859" i="1" s="1"/>
  <c r="V859" i="1"/>
  <c r="U859" i="1"/>
  <c r="T859" i="1"/>
  <c r="X858" i="1"/>
  <c r="W858" i="1"/>
  <c r="Y858" i="1" s="1"/>
  <c r="V858" i="1"/>
  <c r="U858" i="1"/>
  <c r="T858" i="1"/>
  <c r="X857" i="1"/>
  <c r="W857" i="1"/>
  <c r="Y857" i="1" s="1"/>
  <c r="V857" i="1"/>
  <c r="U857" i="1"/>
  <c r="T857" i="1"/>
  <c r="X856" i="1"/>
  <c r="W856" i="1"/>
  <c r="Y856" i="1" s="1"/>
  <c r="V856" i="1"/>
  <c r="U856" i="1"/>
  <c r="T856" i="1"/>
  <c r="X855" i="1"/>
  <c r="W855" i="1"/>
  <c r="Y855" i="1" s="1"/>
  <c r="V855" i="1"/>
  <c r="U855" i="1"/>
  <c r="T855" i="1"/>
  <c r="X854" i="1"/>
  <c r="W854" i="1"/>
  <c r="Y854" i="1" s="1"/>
  <c r="V854" i="1"/>
  <c r="U854" i="1"/>
  <c r="T854" i="1"/>
  <c r="X853" i="1"/>
  <c r="W853" i="1"/>
  <c r="Y853" i="1" s="1"/>
  <c r="V853" i="1"/>
  <c r="U853" i="1"/>
  <c r="T853" i="1"/>
  <c r="X852" i="1"/>
  <c r="W852" i="1"/>
  <c r="Y852" i="1" s="1"/>
  <c r="V852" i="1"/>
  <c r="U852" i="1"/>
  <c r="T852" i="1"/>
  <c r="X851" i="1"/>
  <c r="W851" i="1"/>
  <c r="Y851" i="1" s="1"/>
  <c r="V851" i="1"/>
  <c r="U851" i="1"/>
  <c r="T851" i="1"/>
  <c r="X850" i="1"/>
  <c r="W850" i="1"/>
  <c r="Y850" i="1" s="1"/>
  <c r="V850" i="1"/>
  <c r="U850" i="1"/>
  <c r="T850" i="1"/>
  <c r="X849" i="1"/>
  <c r="W849" i="1"/>
  <c r="Y849" i="1" s="1"/>
  <c r="V849" i="1"/>
  <c r="U849" i="1"/>
  <c r="T849" i="1"/>
  <c r="X848" i="1"/>
  <c r="W848" i="1"/>
  <c r="Y848" i="1" s="1"/>
  <c r="V848" i="1"/>
  <c r="U848" i="1"/>
  <c r="T848" i="1"/>
  <c r="X847" i="1"/>
  <c r="W847" i="1"/>
  <c r="Y847" i="1" s="1"/>
  <c r="V847" i="1"/>
  <c r="U847" i="1"/>
  <c r="T847" i="1"/>
  <c r="X846" i="1"/>
  <c r="W846" i="1"/>
  <c r="Y846" i="1" s="1"/>
  <c r="V846" i="1"/>
  <c r="U846" i="1"/>
  <c r="T846" i="1"/>
  <c r="X845" i="1"/>
  <c r="W845" i="1"/>
  <c r="Y845" i="1" s="1"/>
  <c r="V845" i="1"/>
  <c r="U845" i="1"/>
  <c r="T845" i="1"/>
  <c r="X844" i="1"/>
  <c r="W844" i="1"/>
  <c r="Y844" i="1" s="1"/>
  <c r="V844" i="1"/>
  <c r="U844" i="1"/>
  <c r="T844" i="1"/>
  <c r="X843" i="1"/>
  <c r="W843" i="1"/>
  <c r="Y843" i="1" s="1"/>
  <c r="V843" i="1"/>
  <c r="U843" i="1"/>
  <c r="T843" i="1"/>
  <c r="X842" i="1"/>
  <c r="W842" i="1"/>
  <c r="Y842" i="1" s="1"/>
  <c r="V842" i="1"/>
  <c r="U842" i="1"/>
  <c r="T842" i="1"/>
  <c r="X841" i="1"/>
  <c r="W841" i="1"/>
  <c r="Y841" i="1" s="1"/>
  <c r="V841" i="1"/>
  <c r="U841" i="1"/>
  <c r="T841" i="1"/>
  <c r="X840" i="1"/>
  <c r="W840" i="1"/>
  <c r="Y840" i="1" s="1"/>
  <c r="V840" i="1"/>
  <c r="U840" i="1"/>
  <c r="T840" i="1"/>
  <c r="X839" i="1"/>
  <c r="W839" i="1"/>
  <c r="Y839" i="1" s="1"/>
  <c r="V839" i="1"/>
  <c r="U839" i="1"/>
  <c r="T839" i="1"/>
  <c r="X838" i="1"/>
  <c r="W838" i="1"/>
  <c r="Y838" i="1" s="1"/>
  <c r="V838" i="1"/>
  <c r="U838" i="1"/>
  <c r="T838" i="1"/>
  <c r="X837" i="1"/>
  <c r="W837" i="1"/>
  <c r="Y837" i="1" s="1"/>
  <c r="V837" i="1"/>
  <c r="U837" i="1"/>
  <c r="T837" i="1"/>
  <c r="X836" i="1"/>
  <c r="W836" i="1"/>
  <c r="Y836" i="1" s="1"/>
  <c r="V836" i="1"/>
  <c r="U836" i="1"/>
  <c r="T836" i="1"/>
  <c r="X835" i="1"/>
  <c r="W835" i="1"/>
  <c r="Y835" i="1" s="1"/>
  <c r="V835" i="1"/>
  <c r="U835" i="1"/>
  <c r="T835" i="1"/>
  <c r="X834" i="1"/>
  <c r="W834" i="1"/>
  <c r="Y834" i="1" s="1"/>
  <c r="V834" i="1"/>
  <c r="U834" i="1"/>
  <c r="T834" i="1"/>
  <c r="X833" i="1"/>
  <c r="W833" i="1"/>
  <c r="Y833" i="1" s="1"/>
  <c r="V833" i="1"/>
  <c r="U833" i="1"/>
  <c r="T833" i="1"/>
  <c r="X832" i="1"/>
  <c r="W832" i="1"/>
  <c r="Y832" i="1" s="1"/>
  <c r="V832" i="1"/>
  <c r="U832" i="1"/>
  <c r="T832" i="1"/>
  <c r="X831" i="1"/>
  <c r="W831" i="1"/>
  <c r="Y831" i="1" s="1"/>
  <c r="V831" i="1"/>
  <c r="U831" i="1"/>
  <c r="T831" i="1"/>
  <c r="X830" i="1"/>
  <c r="W830" i="1"/>
  <c r="Y830" i="1" s="1"/>
  <c r="V830" i="1"/>
  <c r="U830" i="1"/>
  <c r="T830" i="1"/>
  <c r="X829" i="1"/>
  <c r="W829" i="1"/>
  <c r="Y829" i="1" s="1"/>
  <c r="V829" i="1"/>
  <c r="U829" i="1"/>
  <c r="T829" i="1"/>
  <c r="X828" i="1"/>
  <c r="W828" i="1"/>
  <c r="Y828" i="1" s="1"/>
  <c r="V828" i="1"/>
  <c r="U828" i="1"/>
  <c r="T828" i="1"/>
  <c r="X827" i="1"/>
  <c r="W827" i="1"/>
  <c r="Y827" i="1" s="1"/>
  <c r="V827" i="1"/>
  <c r="U827" i="1"/>
  <c r="T827" i="1"/>
  <c r="X826" i="1"/>
  <c r="W826" i="1"/>
  <c r="Y826" i="1" s="1"/>
  <c r="V826" i="1"/>
  <c r="U826" i="1"/>
  <c r="T826" i="1"/>
  <c r="X825" i="1"/>
  <c r="W825" i="1"/>
  <c r="Y825" i="1" s="1"/>
  <c r="V825" i="1"/>
  <c r="U825" i="1"/>
  <c r="T825" i="1"/>
  <c r="X824" i="1"/>
  <c r="W824" i="1"/>
  <c r="Y824" i="1" s="1"/>
  <c r="V824" i="1"/>
  <c r="U824" i="1"/>
  <c r="T824" i="1"/>
  <c r="X823" i="1"/>
  <c r="W823" i="1"/>
  <c r="Y823" i="1" s="1"/>
  <c r="V823" i="1"/>
  <c r="U823" i="1"/>
  <c r="T823" i="1"/>
  <c r="X822" i="1"/>
  <c r="W822" i="1"/>
  <c r="Y822" i="1" s="1"/>
  <c r="V822" i="1"/>
  <c r="U822" i="1"/>
  <c r="T822" i="1"/>
  <c r="X821" i="1"/>
  <c r="W821" i="1"/>
  <c r="Y821" i="1" s="1"/>
  <c r="V821" i="1"/>
  <c r="U821" i="1"/>
  <c r="T821" i="1"/>
  <c r="X820" i="1"/>
  <c r="W820" i="1"/>
  <c r="Y820" i="1" s="1"/>
  <c r="V820" i="1"/>
  <c r="U820" i="1"/>
  <c r="T820" i="1"/>
  <c r="X819" i="1"/>
  <c r="W819" i="1"/>
  <c r="Y819" i="1" s="1"/>
  <c r="V819" i="1"/>
  <c r="U819" i="1"/>
  <c r="T819" i="1"/>
  <c r="X818" i="1"/>
  <c r="W818" i="1"/>
  <c r="Y818" i="1" s="1"/>
  <c r="V818" i="1"/>
  <c r="U818" i="1"/>
  <c r="T818" i="1"/>
  <c r="X817" i="1"/>
  <c r="W817" i="1"/>
  <c r="Y817" i="1" s="1"/>
  <c r="V817" i="1"/>
  <c r="U817" i="1"/>
  <c r="T817" i="1"/>
  <c r="X816" i="1"/>
  <c r="W816" i="1"/>
  <c r="Y816" i="1" s="1"/>
  <c r="V816" i="1"/>
  <c r="U816" i="1"/>
  <c r="T816" i="1"/>
  <c r="X815" i="1"/>
  <c r="W815" i="1"/>
  <c r="Y815" i="1" s="1"/>
  <c r="V815" i="1"/>
  <c r="U815" i="1"/>
  <c r="T815" i="1"/>
  <c r="X814" i="1"/>
  <c r="W814" i="1"/>
  <c r="Y814" i="1" s="1"/>
  <c r="V814" i="1"/>
  <c r="U814" i="1"/>
  <c r="T814" i="1"/>
  <c r="X813" i="1"/>
  <c r="W813" i="1"/>
  <c r="Y813" i="1" s="1"/>
  <c r="V813" i="1"/>
  <c r="U813" i="1"/>
  <c r="T813" i="1"/>
  <c r="X812" i="1"/>
  <c r="W812" i="1"/>
  <c r="Y812" i="1" s="1"/>
  <c r="V812" i="1"/>
  <c r="U812" i="1"/>
  <c r="T812" i="1"/>
  <c r="X811" i="1"/>
  <c r="W811" i="1"/>
  <c r="Y811" i="1" s="1"/>
  <c r="V811" i="1"/>
  <c r="U811" i="1"/>
  <c r="T811" i="1"/>
  <c r="X810" i="1"/>
  <c r="W810" i="1"/>
  <c r="Y810" i="1" s="1"/>
  <c r="V810" i="1"/>
  <c r="U810" i="1"/>
  <c r="T810" i="1"/>
  <c r="X809" i="1"/>
  <c r="W809" i="1"/>
  <c r="Y809" i="1" s="1"/>
  <c r="V809" i="1"/>
  <c r="U809" i="1"/>
  <c r="T809" i="1"/>
  <c r="X808" i="1"/>
  <c r="W808" i="1"/>
  <c r="Y808" i="1" s="1"/>
  <c r="V808" i="1"/>
  <c r="U808" i="1"/>
  <c r="T808" i="1"/>
  <c r="X807" i="1"/>
  <c r="W807" i="1"/>
  <c r="Y807" i="1" s="1"/>
  <c r="V807" i="1"/>
  <c r="U807" i="1"/>
  <c r="T807" i="1"/>
  <c r="X806" i="1"/>
  <c r="W806" i="1"/>
  <c r="Y806" i="1" s="1"/>
  <c r="V806" i="1"/>
  <c r="U806" i="1"/>
  <c r="T806" i="1"/>
  <c r="X805" i="1"/>
  <c r="W805" i="1"/>
  <c r="Y805" i="1" s="1"/>
  <c r="V805" i="1"/>
  <c r="U805" i="1"/>
  <c r="T805" i="1"/>
  <c r="X804" i="1"/>
  <c r="W804" i="1"/>
  <c r="Y804" i="1" s="1"/>
  <c r="V804" i="1"/>
  <c r="U804" i="1"/>
  <c r="T804" i="1"/>
  <c r="X803" i="1"/>
  <c r="W803" i="1"/>
  <c r="Y803" i="1" s="1"/>
  <c r="V803" i="1"/>
  <c r="U803" i="1"/>
  <c r="T803" i="1"/>
  <c r="X802" i="1"/>
  <c r="W802" i="1"/>
  <c r="Y802" i="1" s="1"/>
  <c r="V802" i="1"/>
  <c r="U802" i="1"/>
  <c r="T802" i="1"/>
  <c r="X801" i="1"/>
  <c r="W801" i="1"/>
  <c r="Y801" i="1" s="1"/>
  <c r="V801" i="1"/>
  <c r="U801" i="1"/>
  <c r="T801" i="1"/>
  <c r="X800" i="1"/>
  <c r="W800" i="1"/>
  <c r="Y800" i="1" s="1"/>
  <c r="V800" i="1"/>
  <c r="U800" i="1"/>
  <c r="T800" i="1"/>
  <c r="X799" i="1"/>
  <c r="W799" i="1"/>
  <c r="Y799" i="1" s="1"/>
  <c r="V799" i="1"/>
  <c r="U799" i="1"/>
  <c r="T799" i="1"/>
  <c r="X798" i="1"/>
  <c r="W798" i="1"/>
  <c r="Y798" i="1" s="1"/>
  <c r="V798" i="1"/>
  <c r="U798" i="1"/>
  <c r="T798" i="1"/>
  <c r="X797" i="1"/>
  <c r="W797" i="1"/>
  <c r="Y797" i="1" s="1"/>
  <c r="V797" i="1"/>
  <c r="U797" i="1"/>
  <c r="T797" i="1"/>
  <c r="X796" i="1"/>
  <c r="W796" i="1"/>
  <c r="Y796" i="1" s="1"/>
  <c r="V796" i="1"/>
  <c r="U796" i="1"/>
  <c r="T796" i="1"/>
  <c r="X795" i="1"/>
  <c r="W795" i="1"/>
  <c r="Y795" i="1" s="1"/>
  <c r="V795" i="1"/>
  <c r="U795" i="1"/>
  <c r="T795" i="1"/>
  <c r="X794" i="1"/>
  <c r="W794" i="1"/>
  <c r="Y794" i="1" s="1"/>
  <c r="V794" i="1"/>
  <c r="U794" i="1"/>
  <c r="T794" i="1"/>
  <c r="X793" i="1"/>
  <c r="W793" i="1"/>
  <c r="Y793" i="1" s="1"/>
  <c r="V793" i="1"/>
  <c r="U793" i="1"/>
  <c r="T793" i="1"/>
  <c r="X792" i="1"/>
  <c r="W792" i="1"/>
  <c r="Y792" i="1" s="1"/>
  <c r="V792" i="1"/>
  <c r="U792" i="1"/>
  <c r="T792" i="1"/>
  <c r="X791" i="1"/>
  <c r="W791" i="1"/>
  <c r="Y791" i="1" s="1"/>
  <c r="V791" i="1"/>
  <c r="U791" i="1"/>
  <c r="T791" i="1"/>
  <c r="X790" i="1"/>
  <c r="W790" i="1"/>
  <c r="Y790" i="1" s="1"/>
  <c r="V790" i="1"/>
  <c r="U790" i="1"/>
  <c r="T790" i="1"/>
  <c r="X789" i="1"/>
  <c r="W789" i="1"/>
  <c r="Y789" i="1" s="1"/>
  <c r="V789" i="1"/>
  <c r="U789" i="1"/>
  <c r="T789" i="1"/>
  <c r="X788" i="1"/>
  <c r="W788" i="1"/>
  <c r="Y788" i="1" s="1"/>
  <c r="V788" i="1"/>
  <c r="U788" i="1"/>
  <c r="T788" i="1"/>
  <c r="X787" i="1"/>
  <c r="W787" i="1"/>
  <c r="Y787" i="1" s="1"/>
  <c r="V787" i="1"/>
  <c r="U787" i="1"/>
  <c r="T787" i="1"/>
  <c r="X786" i="1"/>
  <c r="W786" i="1"/>
  <c r="Y786" i="1" s="1"/>
  <c r="V786" i="1"/>
  <c r="U786" i="1"/>
  <c r="T786" i="1"/>
  <c r="X785" i="1"/>
  <c r="W785" i="1"/>
  <c r="Y785" i="1" s="1"/>
  <c r="V785" i="1"/>
  <c r="U785" i="1"/>
  <c r="T785" i="1"/>
  <c r="X784" i="1"/>
  <c r="W784" i="1"/>
  <c r="Y784" i="1" s="1"/>
  <c r="V784" i="1"/>
  <c r="U784" i="1"/>
  <c r="T784" i="1"/>
  <c r="X783" i="1"/>
  <c r="W783" i="1"/>
  <c r="Y783" i="1" s="1"/>
  <c r="V783" i="1"/>
  <c r="U783" i="1"/>
  <c r="T783" i="1"/>
  <c r="X782" i="1"/>
  <c r="W782" i="1"/>
  <c r="Y782" i="1" s="1"/>
  <c r="V782" i="1"/>
  <c r="U782" i="1"/>
  <c r="T782" i="1"/>
  <c r="X781" i="1"/>
  <c r="W781" i="1"/>
  <c r="Y781" i="1" s="1"/>
  <c r="V781" i="1"/>
  <c r="U781" i="1"/>
  <c r="T781" i="1"/>
  <c r="X780" i="1"/>
  <c r="W780" i="1"/>
  <c r="Y780" i="1" s="1"/>
  <c r="V780" i="1"/>
  <c r="U780" i="1"/>
  <c r="T780" i="1"/>
  <c r="X779" i="1"/>
  <c r="W779" i="1"/>
  <c r="Y779" i="1" s="1"/>
  <c r="V779" i="1"/>
  <c r="U779" i="1"/>
  <c r="T779" i="1"/>
  <c r="X778" i="1"/>
  <c r="W778" i="1"/>
  <c r="Y778" i="1" s="1"/>
  <c r="V778" i="1"/>
  <c r="U778" i="1"/>
  <c r="T778" i="1"/>
  <c r="X777" i="1"/>
  <c r="W777" i="1"/>
  <c r="Y777" i="1" s="1"/>
  <c r="V777" i="1"/>
  <c r="U777" i="1"/>
  <c r="T777" i="1"/>
  <c r="X776" i="1"/>
  <c r="W776" i="1"/>
  <c r="Y776" i="1" s="1"/>
  <c r="V776" i="1"/>
  <c r="U776" i="1"/>
  <c r="T776" i="1"/>
  <c r="X775" i="1"/>
  <c r="W775" i="1"/>
  <c r="Y775" i="1" s="1"/>
  <c r="V775" i="1"/>
  <c r="U775" i="1"/>
  <c r="T775" i="1"/>
  <c r="X774" i="1"/>
  <c r="W774" i="1"/>
  <c r="Y774" i="1" s="1"/>
  <c r="V774" i="1"/>
  <c r="U774" i="1"/>
  <c r="T774" i="1"/>
  <c r="X773" i="1"/>
  <c r="W773" i="1"/>
  <c r="Y773" i="1" s="1"/>
  <c r="V773" i="1"/>
  <c r="U773" i="1"/>
  <c r="T773" i="1"/>
  <c r="X772" i="1"/>
  <c r="W772" i="1"/>
  <c r="Y772" i="1" s="1"/>
  <c r="V772" i="1"/>
  <c r="U772" i="1"/>
  <c r="T772" i="1"/>
  <c r="X771" i="1"/>
  <c r="W771" i="1"/>
  <c r="Y771" i="1" s="1"/>
  <c r="V771" i="1"/>
  <c r="U771" i="1"/>
  <c r="T771" i="1"/>
  <c r="X770" i="1"/>
  <c r="W770" i="1"/>
  <c r="Y770" i="1" s="1"/>
  <c r="V770" i="1"/>
  <c r="U770" i="1"/>
  <c r="T770" i="1"/>
  <c r="X769" i="1"/>
  <c r="W769" i="1"/>
  <c r="Y769" i="1" s="1"/>
  <c r="V769" i="1"/>
  <c r="U769" i="1"/>
  <c r="T769" i="1"/>
  <c r="X768" i="1"/>
  <c r="W768" i="1"/>
  <c r="Y768" i="1" s="1"/>
  <c r="V768" i="1"/>
  <c r="U768" i="1"/>
  <c r="T768" i="1"/>
  <c r="X767" i="1"/>
  <c r="W767" i="1"/>
  <c r="Y767" i="1" s="1"/>
  <c r="V767" i="1"/>
  <c r="U767" i="1"/>
  <c r="T767" i="1"/>
  <c r="X766" i="1"/>
  <c r="W766" i="1"/>
  <c r="Y766" i="1" s="1"/>
  <c r="V766" i="1"/>
  <c r="U766" i="1"/>
  <c r="T766" i="1"/>
  <c r="X765" i="1"/>
  <c r="W765" i="1"/>
  <c r="Y765" i="1" s="1"/>
  <c r="V765" i="1"/>
  <c r="U765" i="1"/>
  <c r="T765" i="1"/>
  <c r="X764" i="1"/>
  <c r="W764" i="1"/>
  <c r="Y764" i="1" s="1"/>
  <c r="V764" i="1"/>
  <c r="U764" i="1"/>
  <c r="T764" i="1"/>
  <c r="X763" i="1"/>
  <c r="W763" i="1"/>
  <c r="Y763" i="1" s="1"/>
  <c r="V763" i="1"/>
  <c r="U763" i="1"/>
  <c r="T763" i="1"/>
  <c r="X762" i="1"/>
  <c r="W762" i="1"/>
  <c r="Y762" i="1" s="1"/>
  <c r="V762" i="1"/>
  <c r="U762" i="1"/>
  <c r="T762" i="1"/>
  <c r="X761" i="1"/>
  <c r="W761" i="1"/>
  <c r="Y761" i="1" s="1"/>
  <c r="V761" i="1"/>
  <c r="U761" i="1"/>
  <c r="T761" i="1"/>
  <c r="X760" i="1"/>
  <c r="W760" i="1"/>
  <c r="Y760" i="1" s="1"/>
  <c r="V760" i="1"/>
  <c r="U760" i="1"/>
  <c r="T760" i="1"/>
  <c r="X759" i="1"/>
  <c r="W759" i="1"/>
  <c r="Y759" i="1" s="1"/>
  <c r="V759" i="1"/>
  <c r="U759" i="1"/>
  <c r="T759" i="1"/>
  <c r="X758" i="1"/>
  <c r="W758" i="1"/>
  <c r="Y758" i="1" s="1"/>
  <c r="V758" i="1"/>
  <c r="U758" i="1"/>
  <c r="T758" i="1"/>
  <c r="X757" i="1"/>
  <c r="W757" i="1"/>
  <c r="Y757" i="1" s="1"/>
  <c r="V757" i="1"/>
  <c r="U757" i="1"/>
  <c r="T757" i="1"/>
  <c r="X756" i="1"/>
  <c r="W756" i="1"/>
  <c r="Y756" i="1" s="1"/>
  <c r="V756" i="1"/>
  <c r="U756" i="1"/>
  <c r="T756" i="1"/>
  <c r="X755" i="1"/>
  <c r="W755" i="1"/>
  <c r="Y755" i="1" s="1"/>
  <c r="V755" i="1"/>
  <c r="U755" i="1"/>
  <c r="T755" i="1"/>
  <c r="X754" i="1"/>
  <c r="W754" i="1"/>
  <c r="Y754" i="1" s="1"/>
  <c r="V754" i="1"/>
  <c r="U754" i="1"/>
  <c r="T754" i="1"/>
  <c r="X753" i="1"/>
  <c r="W753" i="1"/>
  <c r="Y753" i="1" s="1"/>
  <c r="V753" i="1"/>
  <c r="U753" i="1"/>
  <c r="T753" i="1"/>
  <c r="X752" i="1"/>
  <c r="W752" i="1"/>
  <c r="Y752" i="1" s="1"/>
  <c r="V752" i="1"/>
  <c r="U752" i="1"/>
  <c r="T752" i="1"/>
  <c r="X751" i="1"/>
  <c r="W751" i="1"/>
  <c r="Y751" i="1" s="1"/>
  <c r="V751" i="1"/>
  <c r="U751" i="1"/>
  <c r="T751" i="1"/>
  <c r="X750" i="1"/>
  <c r="W750" i="1"/>
  <c r="Y750" i="1" s="1"/>
  <c r="V750" i="1"/>
  <c r="U750" i="1"/>
  <c r="T750" i="1"/>
  <c r="X749" i="1"/>
  <c r="W749" i="1"/>
  <c r="Y749" i="1" s="1"/>
  <c r="V749" i="1"/>
  <c r="U749" i="1"/>
  <c r="T749" i="1"/>
  <c r="X748" i="1"/>
  <c r="W748" i="1"/>
  <c r="Y748" i="1" s="1"/>
  <c r="V748" i="1"/>
  <c r="U748" i="1"/>
  <c r="T748" i="1"/>
  <c r="X747" i="1"/>
  <c r="W747" i="1"/>
  <c r="Y747" i="1" s="1"/>
  <c r="V747" i="1"/>
  <c r="U747" i="1"/>
  <c r="T747" i="1"/>
  <c r="X746" i="1"/>
  <c r="W746" i="1"/>
  <c r="Y746" i="1" s="1"/>
  <c r="V746" i="1"/>
  <c r="U746" i="1"/>
  <c r="T746" i="1"/>
  <c r="X745" i="1"/>
  <c r="W745" i="1"/>
  <c r="Y745" i="1" s="1"/>
  <c r="V745" i="1"/>
  <c r="U745" i="1"/>
  <c r="T745" i="1"/>
  <c r="X744" i="1"/>
  <c r="W744" i="1"/>
  <c r="Y744" i="1" s="1"/>
  <c r="V744" i="1"/>
  <c r="U744" i="1"/>
  <c r="T744" i="1"/>
  <c r="X743" i="1"/>
  <c r="W743" i="1"/>
  <c r="Y743" i="1" s="1"/>
  <c r="V743" i="1"/>
  <c r="U743" i="1"/>
  <c r="T743" i="1"/>
  <c r="X742" i="1"/>
  <c r="W742" i="1"/>
  <c r="Y742" i="1" s="1"/>
  <c r="V742" i="1"/>
  <c r="U742" i="1"/>
  <c r="T742" i="1"/>
  <c r="X741" i="1"/>
  <c r="W741" i="1"/>
  <c r="Y741" i="1" s="1"/>
  <c r="V741" i="1"/>
  <c r="U741" i="1"/>
  <c r="T741" i="1"/>
  <c r="X740" i="1"/>
  <c r="W740" i="1"/>
  <c r="Y740" i="1" s="1"/>
  <c r="V740" i="1"/>
  <c r="U740" i="1"/>
  <c r="T740" i="1"/>
  <c r="X739" i="1"/>
  <c r="W739" i="1"/>
  <c r="Y739" i="1" s="1"/>
  <c r="V739" i="1"/>
  <c r="U739" i="1"/>
  <c r="T739" i="1"/>
  <c r="X738" i="1"/>
  <c r="W738" i="1"/>
  <c r="Y738" i="1" s="1"/>
  <c r="V738" i="1"/>
  <c r="U738" i="1"/>
  <c r="T738" i="1"/>
  <c r="X737" i="1"/>
  <c r="W737" i="1"/>
  <c r="Y737" i="1" s="1"/>
  <c r="V737" i="1"/>
  <c r="U737" i="1"/>
  <c r="T737" i="1"/>
  <c r="X736" i="1"/>
  <c r="W736" i="1"/>
  <c r="Y736" i="1" s="1"/>
  <c r="V736" i="1"/>
  <c r="U736" i="1"/>
  <c r="T736" i="1"/>
  <c r="X735" i="1"/>
  <c r="W735" i="1"/>
  <c r="Y735" i="1" s="1"/>
  <c r="V735" i="1"/>
  <c r="U735" i="1"/>
  <c r="T735" i="1"/>
  <c r="X734" i="1"/>
  <c r="W734" i="1"/>
  <c r="Y734" i="1" s="1"/>
  <c r="V734" i="1"/>
  <c r="U734" i="1"/>
  <c r="T734" i="1"/>
  <c r="X733" i="1"/>
  <c r="W733" i="1"/>
  <c r="Y733" i="1" s="1"/>
  <c r="V733" i="1"/>
  <c r="U733" i="1"/>
  <c r="T733" i="1"/>
  <c r="X732" i="1"/>
  <c r="W732" i="1"/>
  <c r="Y732" i="1" s="1"/>
  <c r="V732" i="1"/>
  <c r="U732" i="1"/>
  <c r="T732" i="1"/>
  <c r="X731" i="1"/>
  <c r="W731" i="1"/>
  <c r="Y731" i="1" s="1"/>
  <c r="V731" i="1"/>
  <c r="U731" i="1"/>
  <c r="T731" i="1"/>
  <c r="X730" i="1"/>
  <c r="W730" i="1"/>
  <c r="Y730" i="1" s="1"/>
  <c r="V730" i="1"/>
  <c r="U730" i="1"/>
  <c r="T730" i="1"/>
  <c r="X729" i="1"/>
  <c r="W729" i="1"/>
  <c r="Y729" i="1" s="1"/>
  <c r="V729" i="1"/>
  <c r="U729" i="1"/>
  <c r="T729" i="1"/>
  <c r="X728" i="1"/>
  <c r="W728" i="1"/>
  <c r="Y728" i="1" s="1"/>
  <c r="V728" i="1"/>
  <c r="U728" i="1"/>
  <c r="T728" i="1"/>
  <c r="X727" i="1"/>
  <c r="W727" i="1"/>
  <c r="Y727" i="1" s="1"/>
  <c r="V727" i="1"/>
  <c r="U727" i="1"/>
  <c r="T727" i="1"/>
  <c r="X726" i="1"/>
  <c r="W726" i="1"/>
  <c r="Y726" i="1" s="1"/>
  <c r="V726" i="1"/>
  <c r="U726" i="1"/>
  <c r="T726" i="1"/>
  <c r="X725" i="1"/>
  <c r="W725" i="1"/>
  <c r="Y725" i="1" s="1"/>
  <c r="V725" i="1"/>
  <c r="U725" i="1"/>
  <c r="T725" i="1"/>
  <c r="X724" i="1"/>
  <c r="W724" i="1"/>
  <c r="Y724" i="1" s="1"/>
  <c r="V724" i="1"/>
  <c r="U724" i="1"/>
  <c r="T724" i="1"/>
  <c r="X723" i="1"/>
  <c r="W723" i="1"/>
  <c r="Y723" i="1" s="1"/>
  <c r="V723" i="1"/>
  <c r="U723" i="1"/>
  <c r="T723" i="1"/>
  <c r="X722" i="1"/>
  <c r="W722" i="1"/>
  <c r="Y722" i="1" s="1"/>
  <c r="V722" i="1"/>
  <c r="U722" i="1"/>
  <c r="T722" i="1"/>
  <c r="X721" i="1"/>
  <c r="W721" i="1"/>
  <c r="Y721" i="1" s="1"/>
  <c r="V721" i="1"/>
  <c r="U721" i="1"/>
  <c r="T721" i="1"/>
  <c r="X720" i="1"/>
  <c r="W720" i="1"/>
  <c r="Y720" i="1" s="1"/>
  <c r="V720" i="1"/>
  <c r="U720" i="1"/>
  <c r="T720" i="1"/>
  <c r="X719" i="1"/>
  <c r="W719" i="1"/>
  <c r="Y719" i="1" s="1"/>
  <c r="V719" i="1"/>
  <c r="U719" i="1"/>
  <c r="T719" i="1"/>
  <c r="X718" i="1"/>
  <c r="W718" i="1"/>
  <c r="Y718" i="1" s="1"/>
  <c r="V718" i="1"/>
  <c r="U718" i="1"/>
  <c r="T718" i="1"/>
  <c r="X717" i="1"/>
  <c r="W717" i="1"/>
  <c r="Y717" i="1" s="1"/>
  <c r="V717" i="1"/>
  <c r="U717" i="1"/>
  <c r="T717" i="1"/>
  <c r="X716" i="1"/>
  <c r="W716" i="1"/>
  <c r="Y716" i="1" s="1"/>
  <c r="V716" i="1"/>
  <c r="U716" i="1"/>
  <c r="T716" i="1"/>
  <c r="X715" i="1"/>
  <c r="W715" i="1"/>
  <c r="Y715" i="1" s="1"/>
  <c r="V715" i="1"/>
  <c r="U715" i="1"/>
  <c r="T715" i="1"/>
  <c r="X714" i="1"/>
  <c r="W714" i="1"/>
  <c r="Y714" i="1" s="1"/>
  <c r="V714" i="1"/>
  <c r="U714" i="1"/>
  <c r="T714" i="1"/>
  <c r="X713" i="1"/>
  <c r="W713" i="1"/>
  <c r="Y713" i="1" s="1"/>
  <c r="V713" i="1"/>
  <c r="U713" i="1"/>
  <c r="T713" i="1"/>
  <c r="X712" i="1"/>
  <c r="W712" i="1"/>
  <c r="Y712" i="1" s="1"/>
  <c r="V712" i="1"/>
  <c r="U712" i="1"/>
  <c r="T712" i="1"/>
  <c r="X711" i="1"/>
  <c r="W711" i="1"/>
  <c r="Y711" i="1" s="1"/>
  <c r="V711" i="1"/>
  <c r="U711" i="1"/>
  <c r="T711" i="1"/>
  <c r="X710" i="1"/>
  <c r="W710" i="1"/>
  <c r="Y710" i="1" s="1"/>
  <c r="V710" i="1"/>
  <c r="U710" i="1"/>
  <c r="T710" i="1"/>
  <c r="X709" i="1"/>
  <c r="W709" i="1"/>
  <c r="Y709" i="1" s="1"/>
  <c r="V709" i="1"/>
  <c r="U709" i="1"/>
  <c r="T709" i="1"/>
  <c r="X708" i="1"/>
  <c r="W708" i="1"/>
  <c r="Y708" i="1" s="1"/>
  <c r="V708" i="1"/>
  <c r="U708" i="1"/>
  <c r="T708" i="1"/>
  <c r="X707" i="1"/>
  <c r="W707" i="1"/>
  <c r="Y707" i="1" s="1"/>
  <c r="V707" i="1"/>
  <c r="U707" i="1"/>
  <c r="T707" i="1"/>
  <c r="X706" i="1"/>
  <c r="W706" i="1"/>
  <c r="Y706" i="1" s="1"/>
  <c r="V706" i="1"/>
  <c r="U706" i="1"/>
  <c r="T706" i="1"/>
  <c r="X705" i="1"/>
  <c r="W705" i="1"/>
  <c r="Y705" i="1" s="1"/>
  <c r="V705" i="1"/>
  <c r="U705" i="1"/>
  <c r="T705" i="1"/>
  <c r="X704" i="1"/>
  <c r="W704" i="1"/>
  <c r="Y704" i="1" s="1"/>
  <c r="V704" i="1"/>
  <c r="U704" i="1"/>
  <c r="T704" i="1"/>
  <c r="X703" i="1"/>
  <c r="W703" i="1"/>
  <c r="Y703" i="1" s="1"/>
  <c r="V703" i="1"/>
  <c r="U703" i="1"/>
  <c r="T703" i="1"/>
  <c r="X702" i="1"/>
  <c r="W702" i="1"/>
  <c r="Y702" i="1" s="1"/>
  <c r="V702" i="1"/>
  <c r="U702" i="1"/>
  <c r="T702" i="1"/>
  <c r="X701" i="1"/>
  <c r="W701" i="1"/>
  <c r="Y701" i="1" s="1"/>
  <c r="V701" i="1"/>
  <c r="U701" i="1"/>
  <c r="T701" i="1"/>
  <c r="X700" i="1"/>
  <c r="W700" i="1"/>
  <c r="Y700" i="1" s="1"/>
  <c r="V700" i="1"/>
  <c r="U700" i="1"/>
  <c r="T700" i="1"/>
  <c r="X699" i="1"/>
  <c r="W699" i="1"/>
  <c r="Y699" i="1" s="1"/>
  <c r="V699" i="1"/>
  <c r="U699" i="1"/>
  <c r="T699" i="1"/>
  <c r="X698" i="1"/>
  <c r="W698" i="1"/>
  <c r="Y698" i="1" s="1"/>
  <c r="V698" i="1"/>
  <c r="U698" i="1"/>
  <c r="T698" i="1"/>
  <c r="X697" i="1"/>
  <c r="W697" i="1"/>
  <c r="Y697" i="1" s="1"/>
  <c r="V697" i="1"/>
  <c r="U697" i="1"/>
  <c r="T697" i="1"/>
  <c r="X696" i="1"/>
  <c r="W696" i="1"/>
  <c r="Y696" i="1" s="1"/>
  <c r="V696" i="1"/>
  <c r="U696" i="1"/>
  <c r="T696" i="1"/>
  <c r="X695" i="1"/>
  <c r="W695" i="1"/>
  <c r="Y695" i="1" s="1"/>
  <c r="V695" i="1"/>
  <c r="U695" i="1"/>
  <c r="T695" i="1"/>
  <c r="X694" i="1"/>
  <c r="W694" i="1"/>
  <c r="Y694" i="1" s="1"/>
  <c r="V694" i="1"/>
  <c r="U694" i="1"/>
  <c r="T694" i="1"/>
  <c r="X693" i="1"/>
  <c r="W693" i="1"/>
  <c r="Y693" i="1" s="1"/>
  <c r="V693" i="1"/>
  <c r="U693" i="1"/>
  <c r="T693" i="1"/>
  <c r="X692" i="1"/>
  <c r="W692" i="1"/>
  <c r="Y692" i="1" s="1"/>
  <c r="V692" i="1"/>
  <c r="U692" i="1"/>
  <c r="T692" i="1"/>
  <c r="X691" i="1"/>
  <c r="W691" i="1"/>
  <c r="Y691" i="1" s="1"/>
  <c r="V691" i="1"/>
  <c r="U691" i="1"/>
  <c r="T691" i="1"/>
  <c r="X690" i="1"/>
  <c r="W690" i="1"/>
  <c r="Y690" i="1" s="1"/>
  <c r="V690" i="1"/>
  <c r="U690" i="1"/>
  <c r="T690" i="1"/>
  <c r="X689" i="1"/>
  <c r="W689" i="1"/>
  <c r="Y689" i="1" s="1"/>
  <c r="V689" i="1"/>
  <c r="U689" i="1"/>
  <c r="T689" i="1"/>
  <c r="X688" i="1"/>
  <c r="W688" i="1"/>
  <c r="Y688" i="1" s="1"/>
  <c r="V688" i="1"/>
  <c r="U688" i="1"/>
  <c r="T688" i="1"/>
  <c r="X687" i="1"/>
  <c r="W687" i="1"/>
  <c r="Y687" i="1" s="1"/>
  <c r="V687" i="1"/>
  <c r="U687" i="1"/>
  <c r="T687" i="1"/>
  <c r="X686" i="1"/>
  <c r="W686" i="1"/>
  <c r="Y686" i="1" s="1"/>
  <c r="V686" i="1"/>
  <c r="U686" i="1"/>
  <c r="T686" i="1"/>
  <c r="X685" i="1"/>
  <c r="W685" i="1"/>
  <c r="Y685" i="1" s="1"/>
  <c r="V685" i="1"/>
  <c r="U685" i="1"/>
  <c r="T685" i="1"/>
  <c r="X684" i="1"/>
  <c r="W684" i="1"/>
  <c r="Y684" i="1" s="1"/>
  <c r="V684" i="1"/>
  <c r="U684" i="1"/>
  <c r="T684" i="1"/>
  <c r="X683" i="1"/>
  <c r="W683" i="1"/>
  <c r="Y683" i="1" s="1"/>
  <c r="V683" i="1"/>
  <c r="U683" i="1"/>
  <c r="T683" i="1"/>
  <c r="X682" i="1"/>
  <c r="W682" i="1"/>
  <c r="Y682" i="1" s="1"/>
  <c r="V682" i="1"/>
  <c r="U682" i="1"/>
  <c r="T682" i="1"/>
  <c r="X681" i="1"/>
  <c r="W681" i="1"/>
  <c r="Y681" i="1" s="1"/>
  <c r="V681" i="1"/>
  <c r="U681" i="1"/>
  <c r="T681" i="1"/>
  <c r="X680" i="1"/>
  <c r="W680" i="1"/>
  <c r="Y680" i="1" s="1"/>
  <c r="V680" i="1"/>
  <c r="U680" i="1"/>
  <c r="T680" i="1"/>
  <c r="X679" i="1"/>
  <c r="W679" i="1"/>
  <c r="Y679" i="1" s="1"/>
  <c r="V679" i="1"/>
  <c r="U679" i="1"/>
  <c r="T679" i="1"/>
  <c r="X678" i="1"/>
  <c r="W678" i="1"/>
  <c r="Y678" i="1" s="1"/>
  <c r="V678" i="1"/>
  <c r="U678" i="1"/>
  <c r="T678" i="1"/>
  <c r="X677" i="1"/>
  <c r="W677" i="1"/>
  <c r="Y677" i="1" s="1"/>
  <c r="V677" i="1"/>
  <c r="U677" i="1"/>
  <c r="T677" i="1"/>
  <c r="X676" i="1"/>
  <c r="W676" i="1"/>
  <c r="Y676" i="1" s="1"/>
  <c r="V676" i="1"/>
  <c r="U676" i="1"/>
  <c r="T676" i="1"/>
  <c r="X675" i="1"/>
  <c r="W675" i="1"/>
  <c r="Y675" i="1" s="1"/>
  <c r="V675" i="1"/>
  <c r="U675" i="1"/>
  <c r="T675" i="1"/>
  <c r="X674" i="1"/>
  <c r="W674" i="1"/>
  <c r="Y674" i="1" s="1"/>
  <c r="V674" i="1"/>
  <c r="U674" i="1"/>
  <c r="T674" i="1"/>
  <c r="X673" i="1"/>
  <c r="W673" i="1"/>
  <c r="Y673" i="1" s="1"/>
  <c r="V673" i="1"/>
  <c r="U673" i="1"/>
  <c r="T673" i="1"/>
  <c r="X672" i="1"/>
  <c r="W672" i="1"/>
  <c r="Y672" i="1" s="1"/>
  <c r="V672" i="1"/>
  <c r="U672" i="1"/>
  <c r="T672" i="1"/>
  <c r="X671" i="1"/>
  <c r="W671" i="1"/>
  <c r="Y671" i="1" s="1"/>
  <c r="V671" i="1"/>
  <c r="U671" i="1"/>
  <c r="T671" i="1"/>
  <c r="X670" i="1"/>
  <c r="W670" i="1"/>
  <c r="Y670" i="1" s="1"/>
  <c r="V670" i="1"/>
  <c r="U670" i="1"/>
  <c r="T670" i="1"/>
  <c r="X669" i="1"/>
  <c r="W669" i="1"/>
  <c r="Y669" i="1" s="1"/>
  <c r="V669" i="1"/>
  <c r="U669" i="1"/>
  <c r="T669" i="1"/>
  <c r="X668" i="1"/>
  <c r="W668" i="1"/>
  <c r="Y668" i="1" s="1"/>
  <c r="V668" i="1"/>
  <c r="U668" i="1"/>
  <c r="T668" i="1"/>
  <c r="X667" i="1"/>
  <c r="W667" i="1"/>
  <c r="Y667" i="1" s="1"/>
  <c r="V667" i="1"/>
  <c r="U667" i="1"/>
  <c r="T667" i="1"/>
  <c r="X666" i="1"/>
  <c r="W666" i="1"/>
  <c r="Y666" i="1" s="1"/>
  <c r="V666" i="1"/>
  <c r="U666" i="1"/>
  <c r="T666" i="1"/>
  <c r="X665" i="1"/>
  <c r="W665" i="1"/>
  <c r="Y665" i="1" s="1"/>
  <c r="V665" i="1"/>
  <c r="U665" i="1"/>
  <c r="T665" i="1"/>
  <c r="X664" i="1"/>
  <c r="W664" i="1"/>
  <c r="Y664" i="1" s="1"/>
  <c r="V664" i="1"/>
  <c r="U664" i="1"/>
  <c r="T664" i="1"/>
  <c r="X663" i="1"/>
  <c r="W663" i="1"/>
  <c r="Y663" i="1" s="1"/>
  <c r="V663" i="1"/>
  <c r="U663" i="1"/>
  <c r="T663" i="1"/>
  <c r="X662" i="1"/>
  <c r="W662" i="1"/>
  <c r="Y662" i="1" s="1"/>
  <c r="V662" i="1"/>
  <c r="U662" i="1"/>
  <c r="T662" i="1"/>
  <c r="X661" i="1"/>
  <c r="W661" i="1"/>
  <c r="Y661" i="1" s="1"/>
  <c r="V661" i="1"/>
  <c r="U661" i="1"/>
  <c r="T661" i="1"/>
  <c r="X660" i="1"/>
  <c r="W660" i="1"/>
  <c r="Y660" i="1" s="1"/>
  <c r="V660" i="1"/>
  <c r="U660" i="1"/>
  <c r="T660" i="1"/>
  <c r="X659" i="1"/>
  <c r="W659" i="1"/>
  <c r="Y659" i="1" s="1"/>
  <c r="V659" i="1"/>
  <c r="U659" i="1"/>
  <c r="T659" i="1"/>
  <c r="X658" i="1"/>
  <c r="W658" i="1"/>
  <c r="Y658" i="1" s="1"/>
  <c r="V658" i="1"/>
  <c r="U658" i="1"/>
  <c r="T658" i="1"/>
  <c r="X657" i="1"/>
  <c r="W657" i="1"/>
  <c r="Y657" i="1" s="1"/>
  <c r="V657" i="1"/>
  <c r="U657" i="1"/>
  <c r="T657" i="1"/>
  <c r="X656" i="1"/>
  <c r="W656" i="1"/>
  <c r="Y656" i="1" s="1"/>
  <c r="V656" i="1"/>
  <c r="U656" i="1"/>
  <c r="T656" i="1"/>
  <c r="X655" i="1"/>
  <c r="W655" i="1"/>
  <c r="Y655" i="1" s="1"/>
  <c r="V655" i="1"/>
  <c r="U655" i="1"/>
  <c r="T655" i="1"/>
  <c r="X654" i="1"/>
  <c r="W654" i="1"/>
  <c r="Y654" i="1" s="1"/>
  <c r="V654" i="1"/>
  <c r="U654" i="1"/>
  <c r="T654" i="1"/>
  <c r="X653" i="1"/>
  <c r="W653" i="1"/>
  <c r="Y653" i="1" s="1"/>
  <c r="V653" i="1"/>
  <c r="U653" i="1"/>
  <c r="T653" i="1"/>
  <c r="X652" i="1"/>
  <c r="W652" i="1"/>
  <c r="Y652" i="1" s="1"/>
  <c r="V652" i="1"/>
  <c r="U652" i="1"/>
  <c r="T652" i="1"/>
  <c r="X651" i="1"/>
  <c r="W651" i="1"/>
  <c r="Y651" i="1" s="1"/>
  <c r="V651" i="1"/>
  <c r="U651" i="1"/>
  <c r="T651" i="1"/>
  <c r="X650" i="1"/>
  <c r="W650" i="1"/>
  <c r="Y650" i="1" s="1"/>
  <c r="V650" i="1"/>
  <c r="U650" i="1"/>
  <c r="T650" i="1"/>
  <c r="X649" i="1"/>
  <c r="W649" i="1"/>
  <c r="Y649" i="1" s="1"/>
  <c r="V649" i="1"/>
  <c r="U649" i="1"/>
  <c r="T649" i="1"/>
  <c r="X648" i="1"/>
  <c r="W648" i="1"/>
  <c r="Y648" i="1" s="1"/>
  <c r="V648" i="1"/>
  <c r="U648" i="1"/>
  <c r="T648" i="1"/>
  <c r="X647" i="1"/>
  <c r="W647" i="1"/>
  <c r="Y647" i="1" s="1"/>
  <c r="V647" i="1"/>
  <c r="U647" i="1"/>
  <c r="T647" i="1"/>
  <c r="X646" i="1"/>
  <c r="W646" i="1"/>
  <c r="Y646" i="1" s="1"/>
  <c r="V646" i="1"/>
  <c r="U646" i="1"/>
  <c r="T646" i="1"/>
  <c r="X645" i="1"/>
  <c r="W645" i="1"/>
  <c r="Y645" i="1" s="1"/>
  <c r="V645" i="1"/>
  <c r="U645" i="1"/>
  <c r="T645" i="1"/>
  <c r="X644" i="1"/>
  <c r="W644" i="1"/>
  <c r="Y644" i="1" s="1"/>
  <c r="V644" i="1"/>
  <c r="U644" i="1"/>
  <c r="T644" i="1"/>
  <c r="X643" i="1"/>
  <c r="W643" i="1"/>
  <c r="Y643" i="1" s="1"/>
  <c r="V643" i="1"/>
  <c r="U643" i="1"/>
  <c r="T643" i="1"/>
  <c r="X642" i="1"/>
  <c r="W642" i="1"/>
  <c r="Y642" i="1" s="1"/>
  <c r="V642" i="1"/>
  <c r="U642" i="1"/>
  <c r="T642" i="1"/>
  <c r="X641" i="1"/>
  <c r="W641" i="1"/>
  <c r="Y641" i="1" s="1"/>
  <c r="V641" i="1"/>
  <c r="U641" i="1"/>
  <c r="T641" i="1"/>
  <c r="X640" i="1"/>
  <c r="W640" i="1"/>
  <c r="Y640" i="1" s="1"/>
  <c r="V640" i="1"/>
  <c r="U640" i="1"/>
  <c r="T640" i="1"/>
  <c r="X639" i="1"/>
  <c r="W639" i="1"/>
  <c r="Y639" i="1" s="1"/>
  <c r="V639" i="1"/>
  <c r="U639" i="1"/>
  <c r="T639" i="1"/>
  <c r="X638" i="1"/>
  <c r="W638" i="1"/>
  <c r="Y638" i="1" s="1"/>
  <c r="V638" i="1"/>
  <c r="U638" i="1"/>
  <c r="T638" i="1"/>
  <c r="X637" i="1"/>
  <c r="W637" i="1"/>
  <c r="Y637" i="1" s="1"/>
  <c r="V637" i="1"/>
  <c r="U637" i="1"/>
  <c r="T637" i="1"/>
  <c r="X636" i="1"/>
  <c r="W636" i="1"/>
  <c r="Y636" i="1" s="1"/>
  <c r="V636" i="1"/>
  <c r="U636" i="1"/>
  <c r="T636" i="1"/>
  <c r="X635" i="1"/>
  <c r="W635" i="1"/>
  <c r="Y635" i="1" s="1"/>
  <c r="V635" i="1"/>
  <c r="U635" i="1"/>
  <c r="T635" i="1"/>
  <c r="X634" i="1"/>
  <c r="W634" i="1"/>
  <c r="Y634" i="1" s="1"/>
  <c r="V634" i="1"/>
  <c r="U634" i="1"/>
  <c r="T634" i="1"/>
  <c r="X633" i="1"/>
  <c r="W633" i="1"/>
  <c r="Y633" i="1" s="1"/>
  <c r="V633" i="1"/>
  <c r="U633" i="1"/>
  <c r="T633" i="1"/>
  <c r="X632" i="1"/>
  <c r="W632" i="1"/>
  <c r="Y632" i="1" s="1"/>
  <c r="V632" i="1"/>
  <c r="U632" i="1"/>
  <c r="T632" i="1"/>
  <c r="X631" i="1"/>
  <c r="W631" i="1"/>
  <c r="Y631" i="1" s="1"/>
  <c r="V631" i="1"/>
  <c r="U631" i="1"/>
  <c r="T631" i="1"/>
  <c r="X630" i="1"/>
  <c r="W630" i="1"/>
  <c r="Y630" i="1" s="1"/>
  <c r="V630" i="1"/>
  <c r="U630" i="1"/>
  <c r="T630" i="1"/>
  <c r="X629" i="1"/>
  <c r="W629" i="1"/>
  <c r="Y629" i="1" s="1"/>
  <c r="V629" i="1"/>
  <c r="U629" i="1"/>
  <c r="T629" i="1"/>
  <c r="X628" i="1"/>
  <c r="W628" i="1"/>
  <c r="Y628" i="1" s="1"/>
  <c r="V628" i="1"/>
  <c r="U628" i="1"/>
  <c r="T628" i="1"/>
  <c r="X627" i="1"/>
  <c r="W627" i="1"/>
  <c r="Y627" i="1" s="1"/>
  <c r="V627" i="1"/>
  <c r="U627" i="1"/>
  <c r="T627" i="1"/>
  <c r="X626" i="1"/>
  <c r="W626" i="1"/>
  <c r="Y626" i="1" s="1"/>
  <c r="V626" i="1"/>
  <c r="U626" i="1"/>
  <c r="T626" i="1"/>
  <c r="X625" i="1"/>
  <c r="W625" i="1"/>
  <c r="Y625" i="1" s="1"/>
  <c r="V625" i="1"/>
  <c r="U625" i="1"/>
  <c r="T625" i="1"/>
  <c r="X624" i="1"/>
  <c r="W624" i="1"/>
  <c r="Y624" i="1" s="1"/>
  <c r="V624" i="1"/>
  <c r="U624" i="1"/>
  <c r="T624" i="1"/>
  <c r="X623" i="1"/>
  <c r="W623" i="1"/>
  <c r="Y623" i="1" s="1"/>
  <c r="V623" i="1"/>
  <c r="U623" i="1"/>
  <c r="T623" i="1"/>
  <c r="X622" i="1"/>
  <c r="W622" i="1"/>
  <c r="Y622" i="1" s="1"/>
  <c r="V622" i="1"/>
  <c r="U622" i="1"/>
  <c r="T622" i="1"/>
  <c r="X621" i="1"/>
  <c r="W621" i="1"/>
  <c r="Y621" i="1" s="1"/>
  <c r="V621" i="1"/>
  <c r="U621" i="1"/>
  <c r="T621" i="1"/>
  <c r="X620" i="1"/>
  <c r="W620" i="1"/>
  <c r="Y620" i="1" s="1"/>
  <c r="V620" i="1"/>
  <c r="U620" i="1"/>
  <c r="T620" i="1"/>
  <c r="X619" i="1"/>
  <c r="W619" i="1"/>
  <c r="Y619" i="1" s="1"/>
  <c r="V619" i="1"/>
  <c r="U619" i="1"/>
  <c r="T619" i="1"/>
  <c r="X618" i="1"/>
  <c r="W618" i="1"/>
  <c r="Y618" i="1" s="1"/>
  <c r="V618" i="1"/>
  <c r="U618" i="1"/>
  <c r="T618" i="1"/>
  <c r="X617" i="1"/>
  <c r="W617" i="1"/>
  <c r="Y617" i="1" s="1"/>
  <c r="V617" i="1"/>
  <c r="U617" i="1"/>
  <c r="T617" i="1"/>
  <c r="X616" i="1"/>
  <c r="W616" i="1"/>
  <c r="Y616" i="1" s="1"/>
  <c r="V616" i="1"/>
  <c r="U616" i="1"/>
  <c r="T616" i="1"/>
  <c r="X615" i="1"/>
  <c r="W615" i="1"/>
  <c r="Y615" i="1" s="1"/>
  <c r="V615" i="1"/>
  <c r="U615" i="1"/>
  <c r="T615" i="1"/>
  <c r="X614" i="1"/>
  <c r="W614" i="1"/>
  <c r="Y614" i="1" s="1"/>
  <c r="V614" i="1"/>
  <c r="U614" i="1"/>
  <c r="T614" i="1"/>
  <c r="X613" i="1"/>
  <c r="W613" i="1"/>
  <c r="Y613" i="1" s="1"/>
  <c r="V613" i="1"/>
  <c r="U613" i="1"/>
  <c r="T613" i="1"/>
  <c r="X612" i="1"/>
  <c r="W612" i="1"/>
  <c r="Y612" i="1" s="1"/>
  <c r="V612" i="1"/>
  <c r="U612" i="1"/>
  <c r="T612" i="1"/>
  <c r="X611" i="1"/>
  <c r="W611" i="1"/>
  <c r="Y611" i="1" s="1"/>
  <c r="V611" i="1"/>
  <c r="U611" i="1"/>
  <c r="T611" i="1"/>
  <c r="X610" i="1"/>
  <c r="W610" i="1"/>
  <c r="Y610" i="1" s="1"/>
  <c r="V610" i="1"/>
  <c r="U610" i="1"/>
  <c r="T610" i="1"/>
  <c r="X609" i="1"/>
  <c r="W609" i="1"/>
  <c r="Y609" i="1" s="1"/>
  <c r="V609" i="1"/>
  <c r="U609" i="1"/>
  <c r="T609" i="1"/>
  <c r="X608" i="1"/>
  <c r="W608" i="1"/>
  <c r="Y608" i="1" s="1"/>
  <c r="V608" i="1"/>
  <c r="U608" i="1"/>
  <c r="T608" i="1"/>
  <c r="X607" i="1"/>
  <c r="W607" i="1"/>
  <c r="Y607" i="1" s="1"/>
  <c r="V607" i="1"/>
  <c r="U607" i="1"/>
  <c r="T607" i="1"/>
  <c r="X606" i="1"/>
  <c r="W606" i="1"/>
  <c r="Y606" i="1" s="1"/>
  <c r="V606" i="1"/>
  <c r="U606" i="1"/>
  <c r="T606" i="1"/>
  <c r="X605" i="1"/>
  <c r="W605" i="1"/>
  <c r="Y605" i="1" s="1"/>
  <c r="V605" i="1"/>
  <c r="U605" i="1"/>
  <c r="T605" i="1"/>
  <c r="X604" i="1"/>
  <c r="W604" i="1"/>
  <c r="Y604" i="1" s="1"/>
  <c r="V604" i="1"/>
  <c r="U604" i="1"/>
  <c r="T604" i="1"/>
  <c r="X603" i="1"/>
  <c r="W603" i="1"/>
  <c r="Y603" i="1" s="1"/>
  <c r="V603" i="1"/>
  <c r="U603" i="1"/>
  <c r="T603" i="1"/>
  <c r="X602" i="1"/>
  <c r="W602" i="1"/>
  <c r="Y602" i="1" s="1"/>
  <c r="V602" i="1"/>
  <c r="U602" i="1"/>
  <c r="T602" i="1"/>
  <c r="X601" i="1"/>
  <c r="W601" i="1"/>
  <c r="Y601" i="1" s="1"/>
  <c r="V601" i="1"/>
  <c r="U601" i="1"/>
  <c r="T601" i="1"/>
  <c r="X600" i="1"/>
  <c r="W600" i="1"/>
  <c r="Y600" i="1" s="1"/>
  <c r="V600" i="1"/>
  <c r="U600" i="1"/>
  <c r="T600" i="1"/>
  <c r="X599" i="1"/>
  <c r="W599" i="1"/>
  <c r="Y599" i="1" s="1"/>
  <c r="V599" i="1"/>
  <c r="U599" i="1"/>
  <c r="T599" i="1"/>
  <c r="X598" i="1"/>
  <c r="W598" i="1"/>
  <c r="Y598" i="1" s="1"/>
  <c r="V598" i="1"/>
  <c r="U598" i="1"/>
  <c r="T598" i="1"/>
  <c r="X597" i="1"/>
  <c r="W597" i="1"/>
  <c r="Y597" i="1" s="1"/>
  <c r="V597" i="1"/>
  <c r="U597" i="1"/>
  <c r="T597" i="1"/>
  <c r="X596" i="1"/>
  <c r="W596" i="1"/>
  <c r="Y596" i="1" s="1"/>
  <c r="V596" i="1"/>
  <c r="U596" i="1"/>
  <c r="T596" i="1"/>
  <c r="X595" i="1"/>
  <c r="W595" i="1"/>
  <c r="Y595" i="1" s="1"/>
  <c r="V595" i="1"/>
  <c r="U595" i="1"/>
  <c r="T595" i="1"/>
  <c r="X594" i="1"/>
  <c r="W594" i="1"/>
  <c r="Y594" i="1" s="1"/>
  <c r="V594" i="1"/>
  <c r="U594" i="1"/>
  <c r="T594" i="1"/>
  <c r="X593" i="1"/>
  <c r="W593" i="1"/>
  <c r="Y593" i="1" s="1"/>
  <c r="V593" i="1"/>
  <c r="U593" i="1"/>
  <c r="T593" i="1"/>
  <c r="X592" i="1"/>
  <c r="W592" i="1"/>
  <c r="Y592" i="1" s="1"/>
  <c r="V592" i="1"/>
  <c r="U592" i="1"/>
  <c r="T592" i="1"/>
  <c r="X591" i="1"/>
  <c r="W591" i="1"/>
  <c r="Y591" i="1" s="1"/>
  <c r="V591" i="1"/>
  <c r="U591" i="1"/>
  <c r="T591" i="1"/>
  <c r="X590" i="1"/>
  <c r="W590" i="1"/>
  <c r="Y590" i="1" s="1"/>
  <c r="V590" i="1"/>
  <c r="U590" i="1"/>
  <c r="T590" i="1"/>
  <c r="X589" i="1"/>
  <c r="W589" i="1"/>
  <c r="Y589" i="1" s="1"/>
  <c r="V589" i="1"/>
  <c r="U589" i="1"/>
  <c r="T589" i="1"/>
  <c r="X588" i="1"/>
  <c r="W588" i="1"/>
  <c r="Y588" i="1" s="1"/>
  <c r="V588" i="1"/>
  <c r="U588" i="1"/>
  <c r="T588" i="1"/>
  <c r="X587" i="1"/>
  <c r="W587" i="1"/>
  <c r="Y587" i="1" s="1"/>
  <c r="V587" i="1"/>
  <c r="U587" i="1"/>
  <c r="T587" i="1"/>
  <c r="X586" i="1"/>
  <c r="W586" i="1"/>
  <c r="Y586" i="1" s="1"/>
  <c r="V586" i="1"/>
  <c r="U586" i="1"/>
  <c r="T586" i="1"/>
  <c r="X585" i="1"/>
  <c r="W585" i="1"/>
  <c r="Y585" i="1" s="1"/>
  <c r="V585" i="1"/>
  <c r="U585" i="1"/>
  <c r="T585" i="1"/>
  <c r="X584" i="1"/>
  <c r="W584" i="1"/>
  <c r="Y584" i="1" s="1"/>
  <c r="V584" i="1"/>
  <c r="U584" i="1"/>
  <c r="T584" i="1"/>
  <c r="X583" i="1"/>
  <c r="W583" i="1"/>
  <c r="Y583" i="1" s="1"/>
  <c r="V583" i="1"/>
  <c r="U583" i="1"/>
  <c r="T583" i="1"/>
  <c r="X582" i="1"/>
  <c r="W582" i="1"/>
  <c r="Y582" i="1" s="1"/>
  <c r="V582" i="1"/>
  <c r="U582" i="1"/>
  <c r="T582" i="1"/>
  <c r="X581" i="1"/>
  <c r="W581" i="1"/>
  <c r="Y581" i="1" s="1"/>
  <c r="V581" i="1"/>
  <c r="U581" i="1"/>
  <c r="T581" i="1"/>
  <c r="X580" i="1"/>
  <c r="W580" i="1"/>
  <c r="Y580" i="1" s="1"/>
  <c r="V580" i="1"/>
  <c r="U580" i="1"/>
  <c r="T580" i="1"/>
  <c r="X579" i="1"/>
  <c r="W579" i="1"/>
  <c r="Y579" i="1" s="1"/>
  <c r="V579" i="1"/>
  <c r="U579" i="1"/>
  <c r="T579" i="1"/>
  <c r="X578" i="1"/>
  <c r="W578" i="1"/>
  <c r="Y578" i="1" s="1"/>
  <c r="V578" i="1"/>
  <c r="U578" i="1"/>
  <c r="T578" i="1"/>
  <c r="X577" i="1"/>
  <c r="W577" i="1"/>
  <c r="Y577" i="1" s="1"/>
  <c r="V577" i="1"/>
  <c r="U577" i="1"/>
  <c r="T577" i="1"/>
  <c r="X576" i="1"/>
  <c r="W576" i="1"/>
  <c r="Y576" i="1" s="1"/>
  <c r="V576" i="1"/>
  <c r="U576" i="1"/>
  <c r="T576" i="1"/>
  <c r="X575" i="1"/>
  <c r="W575" i="1"/>
  <c r="Y575" i="1" s="1"/>
  <c r="V575" i="1"/>
  <c r="U575" i="1"/>
  <c r="T575" i="1"/>
  <c r="X574" i="1"/>
  <c r="W574" i="1"/>
  <c r="Y574" i="1" s="1"/>
  <c r="V574" i="1"/>
  <c r="U574" i="1"/>
  <c r="T574" i="1"/>
  <c r="X573" i="1"/>
  <c r="W573" i="1"/>
  <c r="Y573" i="1" s="1"/>
  <c r="V573" i="1"/>
  <c r="U573" i="1"/>
  <c r="T573" i="1"/>
  <c r="X572" i="1"/>
  <c r="W572" i="1"/>
  <c r="Y572" i="1" s="1"/>
  <c r="V572" i="1"/>
  <c r="U572" i="1"/>
  <c r="T572" i="1"/>
  <c r="X571" i="1"/>
  <c r="W571" i="1"/>
  <c r="Y571" i="1" s="1"/>
  <c r="V571" i="1"/>
  <c r="U571" i="1"/>
  <c r="T571" i="1"/>
  <c r="X570" i="1"/>
  <c r="W570" i="1"/>
  <c r="Y570" i="1" s="1"/>
  <c r="V570" i="1"/>
  <c r="U570" i="1"/>
  <c r="T570" i="1"/>
  <c r="X569" i="1"/>
  <c r="W569" i="1"/>
  <c r="Y569" i="1" s="1"/>
  <c r="V569" i="1"/>
  <c r="U569" i="1"/>
  <c r="T569" i="1"/>
  <c r="X568" i="1"/>
  <c r="W568" i="1"/>
  <c r="Y568" i="1" s="1"/>
  <c r="V568" i="1"/>
  <c r="U568" i="1"/>
  <c r="T568" i="1"/>
  <c r="X567" i="1"/>
  <c r="W567" i="1"/>
  <c r="Y567" i="1" s="1"/>
  <c r="V567" i="1"/>
  <c r="U567" i="1"/>
  <c r="T567" i="1"/>
  <c r="X566" i="1"/>
  <c r="W566" i="1"/>
  <c r="Y566" i="1" s="1"/>
  <c r="V566" i="1"/>
  <c r="U566" i="1"/>
  <c r="T566" i="1"/>
  <c r="X565" i="1"/>
  <c r="W565" i="1"/>
  <c r="Y565" i="1" s="1"/>
  <c r="V565" i="1"/>
  <c r="U565" i="1"/>
  <c r="T565" i="1"/>
  <c r="X564" i="1"/>
  <c r="W564" i="1"/>
  <c r="Y564" i="1" s="1"/>
  <c r="V564" i="1"/>
  <c r="U564" i="1"/>
  <c r="T564" i="1"/>
  <c r="X563" i="1"/>
  <c r="W563" i="1"/>
  <c r="Y563" i="1" s="1"/>
  <c r="V563" i="1"/>
  <c r="U563" i="1"/>
  <c r="T563" i="1"/>
  <c r="X562" i="1"/>
  <c r="W562" i="1"/>
  <c r="Y562" i="1" s="1"/>
  <c r="V562" i="1"/>
  <c r="U562" i="1"/>
  <c r="T562" i="1"/>
  <c r="X561" i="1"/>
  <c r="W561" i="1"/>
  <c r="Y561" i="1" s="1"/>
  <c r="V561" i="1"/>
  <c r="U561" i="1"/>
  <c r="T561" i="1"/>
  <c r="X560" i="1"/>
  <c r="W560" i="1"/>
  <c r="Y560" i="1" s="1"/>
  <c r="V560" i="1"/>
  <c r="U560" i="1"/>
  <c r="T560" i="1"/>
  <c r="X559" i="1"/>
  <c r="W559" i="1"/>
  <c r="Y559" i="1" s="1"/>
  <c r="V559" i="1"/>
  <c r="U559" i="1"/>
  <c r="T559" i="1"/>
  <c r="X558" i="1"/>
  <c r="W558" i="1"/>
  <c r="Y558" i="1" s="1"/>
  <c r="V558" i="1"/>
  <c r="U558" i="1"/>
  <c r="T558" i="1"/>
  <c r="X557" i="1"/>
  <c r="W557" i="1"/>
  <c r="Y557" i="1" s="1"/>
  <c r="V557" i="1"/>
  <c r="U557" i="1"/>
  <c r="T557" i="1"/>
  <c r="X556" i="1"/>
  <c r="W556" i="1"/>
  <c r="Y556" i="1" s="1"/>
  <c r="V556" i="1"/>
  <c r="U556" i="1"/>
  <c r="T556" i="1"/>
  <c r="X555" i="1"/>
  <c r="W555" i="1"/>
  <c r="Y555" i="1" s="1"/>
  <c r="V555" i="1"/>
  <c r="U555" i="1"/>
  <c r="T555" i="1"/>
  <c r="X554" i="1"/>
  <c r="W554" i="1"/>
  <c r="Y554" i="1" s="1"/>
  <c r="V554" i="1"/>
  <c r="U554" i="1"/>
  <c r="T554" i="1"/>
  <c r="X553" i="1"/>
  <c r="W553" i="1"/>
  <c r="Y553" i="1" s="1"/>
  <c r="V553" i="1"/>
  <c r="U553" i="1"/>
  <c r="T553" i="1"/>
  <c r="X552" i="1"/>
  <c r="W552" i="1"/>
  <c r="Y552" i="1" s="1"/>
  <c r="V552" i="1"/>
  <c r="U552" i="1"/>
  <c r="T552" i="1"/>
  <c r="X551" i="1"/>
  <c r="W551" i="1"/>
  <c r="Y551" i="1" s="1"/>
  <c r="V551" i="1"/>
  <c r="U551" i="1"/>
  <c r="T551" i="1"/>
  <c r="X550" i="1"/>
  <c r="W550" i="1"/>
  <c r="Y550" i="1" s="1"/>
  <c r="V550" i="1"/>
  <c r="U550" i="1"/>
  <c r="T550" i="1"/>
  <c r="X549" i="1"/>
  <c r="W549" i="1"/>
  <c r="Y549" i="1" s="1"/>
  <c r="V549" i="1"/>
  <c r="U549" i="1"/>
  <c r="T549" i="1"/>
  <c r="X548" i="1"/>
  <c r="W548" i="1"/>
  <c r="Y548" i="1" s="1"/>
  <c r="V548" i="1"/>
  <c r="U548" i="1"/>
  <c r="T548" i="1"/>
  <c r="X547" i="1"/>
  <c r="W547" i="1"/>
  <c r="Y547" i="1" s="1"/>
  <c r="V547" i="1"/>
  <c r="U547" i="1"/>
  <c r="T547" i="1"/>
  <c r="X546" i="1"/>
  <c r="W546" i="1"/>
  <c r="Y546" i="1" s="1"/>
  <c r="V546" i="1"/>
  <c r="U546" i="1"/>
  <c r="T546" i="1"/>
  <c r="X545" i="1"/>
  <c r="W545" i="1"/>
  <c r="Y545" i="1" s="1"/>
  <c r="V545" i="1"/>
  <c r="U545" i="1"/>
  <c r="T545" i="1"/>
  <c r="X544" i="1"/>
  <c r="W544" i="1"/>
  <c r="Y544" i="1" s="1"/>
  <c r="V544" i="1"/>
  <c r="U544" i="1"/>
  <c r="T544" i="1"/>
  <c r="X543" i="1"/>
  <c r="W543" i="1"/>
  <c r="Y543" i="1" s="1"/>
  <c r="V543" i="1"/>
  <c r="U543" i="1"/>
  <c r="T543" i="1"/>
  <c r="X542" i="1"/>
  <c r="W542" i="1"/>
  <c r="Y542" i="1" s="1"/>
  <c r="V542" i="1"/>
  <c r="U542" i="1"/>
  <c r="T542" i="1"/>
  <c r="X541" i="1"/>
  <c r="W541" i="1"/>
  <c r="Y541" i="1" s="1"/>
  <c r="V541" i="1"/>
  <c r="U541" i="1"/>
  <c r="T541" i="1"/>
  <c r="X540" i="1"/>
  <c r="W540" i="1"/>
  <c r="Y540" i="1" s="1"/>
  <c r="V540" i="1"/>
  <c r="U540" i="1"/>
  <c r="T540" i="1"/>
  <c r="X539" i="1"/>
  <c r="W539" i="1"/>
  <c r="Y539" i="1" s="1"/>
  <c r="V539" i="1"/>
  <c r="U539" i="1"/>
  <c r="T539" i="1"/>
  <c r="X538" i="1"/>
  <c r="W538" i="1"/>
  <c r="Y538" i="1" s="1"/>
  <c r="V538" i="1"/>
  <c r="U538" i="1"/>
  <c r="T538" i="1"/>
  <c r="X537" i="1"/>
  <c r="W537" i="1"/>
  <c r="Y537" i="1" s="1"/>
  <c r="V537" i="1"/>
  <c r="U537" i="1"/>
  <c r="T537" i="1"/>
  <c r="X536" i="1"/>
  <c r="W536" i="1"/>
  <c r="Y536" i="1" s="1"/>
  <c r="V536" i="1"/>
  <c r="U536" i="1"/>
  <c r="T536" i="1"/>
  <c r="X535" i="1"/>
  <c r="W535" i="1"/>
  <c r="Y535" i="1" s="1"/>
  <c r="V535" i="1"/>
  <c r="U535" i="1"/>
  <c r="T535" i="1"/>
  <c r="X534" i="1"/>
  <c r="W534" i="1"/>
  <c r="Y534" i="1" s="1"/>
  <c r="V534" i="1"/>
  <c r="U534" i="1"/>
  <c r="T534" i="1"/>
  <c r="X533" i="1"/>
  <c r="W533" i="1"/>
  <c r="Y533" i="1" s="1"/>
  <c r="V533" i="1"/>
  <c r="U533" i="1"/>
  <c r="T533" i="1"/>
  <c r="X532" i="1"/>
  <c r="W532" i="1"/>
  <c r="Y532" i="1" s="1"/>
  <c r="V532" i="1"/>
  <c r="U532" i="1"/>
  <c r="T532" i="1"/>
  <c r="X531" i="1"/>
  <c r="W531" i="1"/>
  <c r="Y531" i="1" s="1"/>
  <c r="V531" i="1"/>
  <c r="U531" i="1"/>
  <c r="T531" i="1"/>
  <c r="X530" i="1"/>
  <c r="W530" i="1"/>
  <c r="Y530" i="1" s="1"/>
  <c r="V530" i="1"/>
  <c r="U530" i="1"/>
  <c r="T530" i="1"/>
  <c r="X529" i="1"/>
  <c r="W529" i="1"/>
  <c r="Y529" i="1" s="1"/>
  <c r="V529" i="1"/>
  <c r="U529" i="1"/>
  <c r="T529" i="1"/>
  <c r="X528" i="1"/>
  <c r="W528" i="1"/>
  <c r="Y528" i="1" s="1"/>
  <c r="V528" i="1"/>
  <c r="U528" i="1"/>
  <c r="T528" i="1"/>
  <c r="X527" i="1"/>
  <c r="W527" i="1"/>
  <c r="Y527" i="1" s="1"/>
  <c r="V527" i="1"/>
  <c r="U527" i="1"/>
  <c r="T527" i="1"/>
  <c r="X526" i="1"/>
  <c r="W526" i="1"/>
  <c r="Y526" i="1" s="1"/>
  <c r="V526" i="1"/>
  <c r="U526" i="1"/>
  <c r="T526" i="1"/>
  <c r="X525" i="1"/>
  <c r="W525" i="1"/>
  <c r="Y525" i="1" s="1"/>
  <c r="V525" i="1"/>
  <c r="U525" i="1"/>
  <c r="T525" i="1"/>
  <c r="X524" i="1"/>
  <c r="W524" i="1"/>
  <c r="Y524" i="1" s="1"/>
  <c r="V524" i="1"/>
  <c r="U524" i="1"/>
  <c r="T524" i="1"/>
  <c r="X523" i="1"/>
  <c r="W523" i="1"/>
  <c r="Y523" i="1" s="1"/>
  <c r="V523" i="1"/>
  <c r="U523" i="1"/>
  <c r="T523" i="1"/>
  <c r="X522" i="1"/>
  <c r="W522" i="1"/>
  <c r="Y522" i="1" s="1"/>
  <c r="V522" i="1"/>
  <c r="U522" i="1"/>
  <c r="T522" i="1"/>
  <c r="X521" i="1"/>
  <c r="W521" i="1"/>
  <c r="Y521" i="1" s="1"/>
  <c r="V521" i="1"/>
  <c r="U521" i="1"/>
  <c r="T521" i="1"/>
  <c r="X520" i="1"/>
  <c r="W520" i="1"/>
  <c r="Y520" i="1" s="1"/>
  <c r="V520" i="1"/>
  <c r="U520" i="1"/>
  <c r="T520" i="1"/>
  <c r="X519" i="1"/>
  <c r="W519" i="1"/>
  <c r="Y519" i="1" s="1"/>
  <c r="V519" i="1"/>
  <c r="U519" i="1"/>
  <c r="T519" i="1"/>
  <c r="X518" i="1"/>
  <c r="W518" i="1"/>
  <c r="Y518" i="1" s="1"/>
  <c r="V518" i="1"/>
  <c r="U518" i="1"/>
  <c r="T518" i="1"/>
  <c r="X517" i="1"/>
  <c r="W517" i="1"/>
  <c r="Y517" i="1" s="1"/>
  <c r="V517" i="1"/>
  <c r="U517" i="1"/>
  <c r="T517" i="1"/>
  <c r="X516" i="1"/>
  <c r="W516" i="1"/>
  <c r="Y516" i="1" s="1"/>
  <c r="V516" i="1"/>
  <c r="U516" i="1"/>
  <c r="T516" i="1"/>
  <c r="X515" i="1"/>
  <c r="W515" i="1"/>
  <c r="Y515" i="1" s="1"/>
  <c r="V515" i="1"/>
  <c r="U515" i="1"/>
  <c r="T515" i="1"/>
  <c r="X514" i="1"/>
  <c r="W514" i="1"/>
  <c r="Y514" i="1" s="1"/>
  <c r="V514" i="1"/>
  <c r="U514" i="1"/>
  <c r="T514" i="1"/>
  <c r="X513" i="1"/>
  <c r="W513" i="1"/>
  <c r="Y513" i="1" s="1"/>
  <c r="V513" i="1"/>
  <c r="U513" i="1"/>
  <c r="T513" i="1"/>
  <c r="X512" i="1"/>
  <c r="W512" i="1"/>
  <c r="Y512" i="1" s="1"/>
  <c r="V512" i="1"/>
  <c r="U512" i="1"/>
  <c r="T512" i="1"/>
  <c r="X511" i="1"/>
  <c r="W511" i="1"/>
  <c r="Y511" i="1" s="1"/>
  <c r="V511" i="1"/>
  <c r="U511" i="1"/>
  <c r="T511" i="1"/>
  <c r="X510" i="1"/>
  <c r="W510" i="1"/>
  <c r="Y510" i="1" s="1"/>
  <c r="V510" i="1"/>
  <c r="U510" i="1"/>
  <c r="T510" i="1"/>
  <c r="X509" i="1"/>
  <c r="W509" i="1"/>
  <c r="Y509" i="1" s="1"/>
  <c r="V509" i="1"/>
  <c r="U509" i="1"/>
  <c r="T509" i="1"/>
  <c r="X508" i="1"/>
  <c r="W508" i="1"/>
  <c r="Y508" i="1" s="1"/>
  <c r="V508" i="1"/>
  <c r="U508" i="1"/>
  <c r="T508" i="1"/>
  <c r="X507" i="1"/>
  <c r="W507" i="1"/>
  <c r="Y507" i="1" s="1"/>
  <c r="V507" i="1"/>
  <c r="U507" i="1"/>
  <c r="T507" i="1"/>
  <c r="X506" i="1"/>
  <c r="W506" i="1"/>
  <c r="Y506" i="1" s="1"/>
  <c r="V506" i="1"/>
  <c r="U506" i="1"/>
  <c r="T506" i="1"/>
  <c r="X505" i="1"/>
  <c r="W505" i="1"/>
  <c r="Y505" i="1" s="1"/>
  <c r="V505" i="1"/>
  <c r="U505" i="1"/>
  <c r="T505" i="1"/>
  <c r="X504" i="1"/>
  <c r="W504" i="1"/>
  <c r="Y504" i="1" s="1"/>
  <c r="V504" i="1"/>
  <c r="U504" i="1"/>
  <c r="T504" i="1"/>
  <c r="X503" i="1"/>
  <c r="W503" i="1"/>
  <c r="Y503" i="1" s="1"/>
  <c r="V503" i="1"/>
  <c r="U503" i="1"/>
  <c r="T503" i="1"/>
  <c r="X502" i="1"/>
  <c r="W502" i="1"/>
  <c r="Y502" i="1" s="1"/>
  <c r="V502" i="1"/>
  <c r="U502" i="1"/>
  <c r="T502" i="1"/>
  <c r="X501" i="1"/>
  <c r="W501" i="1"/>
  <c r="Y501" i="1" s="1"/>
  <c r="V501" i="1"/>
  <c r="U501" i="1"/>
  <c r="T501" i="1"/>
  <c r="X500" i="1"/>
  <c r="W500" i="1"/>
  <c r="Y500" i="1" s="1"/>
  <c r="V500" i="1"/>
  <c r="U500" i="1"/>
  <c r="T500" i="1"/>
  <c r="X499" i="1"/>
  <c r="W499" i="1"/>
  <c r="Y499" i="1" s="1"/>
  <c r="V499" i="1"/>
  <c r="U499" i="1"/>
  <c r="T499" i="1"/>
  <c r="X498" i="1"/>
  <c r="W498" i="1"/>
  <c r="Y498" i="1" s="1"/>
  <c r="V498" i="1"/>
  <c r="U498" i="1"/>
  <c r="T498" i="1"/>
  <c r="X497" i="1"/>
  <c r="W497" i="1"/>
  <c r="Y497" i="1" s="1"/>
  <c r="V497" i="1"/>
  <c r="U497" i="1"/>
  <c r="T497" i="1"/>
  <c r="X496" i="1"/>
  <c r="W496" i="1"/>
  <c r="Y496" i="1" s="1"/>
  <c r="V496" i="1"/>
  <c r="U496" i="1"/>
  <c r="T496" i="1"/>
  <c r="X495" i="1"/>
  <c r="W495" i="1"/>
  <c r="Y495" i="1" s="1"/>
  <c r="V495" i="1"/>
  <c r="U495" i="1"/>
  <c r="T495" i="1"/>
  <c r="X494" i="1"/>
  <c r="W494" i="1"/>
  <c r="Y494" i="1" s="1"/>
  <c r="V494" i="1"/>
  <c r="U494" i="1"/>
  <c r="T494" i="1"/>
  <c r="X493" i="1"/>
  <c r="W493" i="1"/>
  <c r="Y493" i="1" s="1"/>
  <c r="V493" i="1"/>
  <c r="U493" i="1"/>
  <c r="T493" i="1"/>
  <c r="X492" i="1"/>
  <c r="W492" i="1"/>
  <c r="Y492" i="1" s="1"/>
  <c r="V492" i="1"/>
  <c r="U492" i="1"/>
  <c r="T492" i="1"/>
  <c r="X491" i="1"/>
  <c r="W491" i="1"/>
  <c r="Y491" i="1" s="1"/>
  <c r="V491" i="1"/>
  <c r="U491" i="1"/>
  <c r="T491" i="1"/>
  <c r="X490" i="1"/>
  <c r="W490" i="1"/>
  <c r="Y490" i="1" s="1"/>
  <c r="V490" i="1"/>
  <c r="U490" i="1"/>
  <c r="T490" i="1"/>
  <c r="X489" i="1"/>
  <c r="W489" i="1"/>
  <c r="Y489" i="1" s="1"/>
  <c r="V489" i="1"/>
  <c r="U489" i="1"/>
  <c r="T489" i="1"/>
  <c r="X488" i="1"/>
  <c r="W488" i="1"/>
  <c r="Y488" i="1" s="1"/>
  <c r="V488" i="1"/>
  <c r="U488" i="1"/>
  <c r="T488" i="1"/>
  <c r="X487" i="1"/>
  <c r="W487" i="1"/>
  <c r="Y487" i="1" s="1"/>
  <c r="V487" i="1"/>
  <c r="U487" i="1"/>
  <c r="T487" i="1"/>
  <c r="X486" i="1"/>
  <c r="W486" i="1"/>
  <c r="Y486" i="1" s="1"/>
  <c r="V486" i="1"/>
  <c r="U486" i="1"/>
  <c r="T486" i="1"/>
  <c r="X485" i="1"/>
  <c r="W485" i="1"/>
  <c r="Y485" i="1" s="1"/>
  <c r="V485" i="1"/>
  <c r="U485" i="1"/>
  <c r="T485" i="1"/>
  <c r="X484" i="1"/>
  <c r="W484" i="1"/>
  <c r="Y484" i="1" s="1"/>
  <c r="V484" i="1"/>
  <c r="U484" i="1"/>
  <c r="T484" i="1"/>
  <c r="X483" i="1"/>
  <c r="W483" i="1"/>
  <c r="Y483" i="1" s="1"/>
  <c r="V483" i="1"/>
  <c r="U483" i="1"/>
  <c r="T483" i="1"/>
  <c r="X482" i="1"/>
  <c r="W482" i="1"/>
  <c r="Y482" i="1" s="1"/>
  <c r="V482" i="1"/>
  <c r="U482" i="1"/>
  <c r="T482" i="1"/>
  <c r="X481" i="1"/>
  <c r="W481" i="1"/>
  <c r="Y481" i="1" s="1"/>
  <c r="V481" i="1"/>
  <c r="U481" i="1"/>
  <c r="T481" i="1"/>
  <c r="X480" i="1"/>
  <c r="W480" i="1"/>
  <c r="Y480" i="1" s="1"/>
  <c r="V480" i="1"/>
  <c r="U480" i="1"/>
  <c r="T480" i="1"/>
  <c r="X479" i="1"/>
  <c r="W479" i="1"/>
  <c r="Y479" i="1" s="1"/>
  <c r="V479" i="1"/>
  <c r="U479" i="1"/>
  <c r="T479" i="1"/>
  <c r="X478" i="1"/>
  <c r="W478" i="1"/>
  <c r="Y478" i="1" s="1"/>
  <c r="V478" i="1"/>
  <c r="U478" i="1"/>
  <c r="T478" i="1"/>
  <c r="X477" i="1"/>
  <c r="W477" i="1"/>
  <c r="Y477" i="1" s="1"/>
  <c r="V477" i="1"/>
  <c r="U477" i="1"/>
  <c r="T477" i="1"/>
  <c r="X476" i="1"/>
  <c r="W476" i="1"/>
  <c r="Y476" i="1" s="1"/>
  <c r="V476" i="1"/>
  <c r="U476" i="1"/>
  <c r="T476" i="1"/>
  <c r="X475" i="1"/>
  <c r="W475" i="1"/>
  <c r="Y475" i="1" s="1"/>
  <c r="V475" i="1"/>
  <c r="U475" i="1"/>
  <c r="T475" i="1"/>
  <c r="X474" i="1"/>
  <c r="W474" i="1"/>
  <c r="Y474" i="1" s="1"/>
  <c r="V474" i="1"/>
  <c r="U474" i="1"/>
  <c r="T474" i="1"/>
  <c r="X473" i="1"/>
  <c r="W473" i="1"/>
  <c r="Y473" i="1" s="1"/>
  <c r="V473" i="1"/>
  <c r="U473" i="1"/>
  <c r="T473" i="1"/>
  <c r="X472" i="1"/>
  <c r="W472" i="1"/>
  <c r="Y472" i="1" s="1"/>
  <c r="V472" i="1"/>
  <c r="U472" i="1"/>
  <c r="T472" i="1"/>
  <c r="X471" i="1"/>
  <c r="W471" i="1"/>
  <c r="Y471" i="1" s="1"/>
  <c r="V471" i="1"/>
  <c r="U471" i="1"/>
  <c r="T471" i="1"/>
  <c r="X470" i="1"/>
  <c r="W470" i="1"/>
  <c r="Y470" i="1" s="1"/>
  <c r="V470" i="1"/>
  <c r="U470" i="1"/>
  <c r="T470" i="1"/>
  <c r="X469" i="1"/>
  <c r="W469" i="1"/>
  <c r="Y469" i="1" s="1"/>
  <c r="V469" i="1"/>
  <c r="U469" i="1"/>
  <c r="T469" i="1"/>
  <c r="X468" i="1"/>
  <c r="W468" i="1"/>
  <c r="Y468" i="1" s="1"/>
  <c r="V468" i="1"/>
  <c r="U468" i="1"/>
  <c r="T468" i="1"/>
  <c r="X467" i="1"/>
  <c r="W467" i="1"/>
  <c r="Y467" i="1" s="1"/>
  <c r="V467" i="1"/>
  <c r="U467" i="1"/>
  <c r="T467" i="1"/>
  <c r="X466" i="1"/>
  <c r="W466" i="1"/>
  <c r="Y466" i="1" s="1"/>
  <c r="V466" i="1"/>
  <c r="U466" i="1"/>
  <c r="T466" i="1"/>
  <c r="X465" i="1"/>
  <c r="W465" i="1"/>
  <c r="Y465" i="1" s="1"/>
  <c r="V465" i="1"/>
  <c r="U465" i="1"/>
  <c r="T465" i="1"/>
  <c r="X464" i="1"/>
  <c r="W464" i="1"/>
  <c r="Y464" i="1" s="1"/>
  <c r="V464" i="1"/>
  <c r="U464" i="1"/>
  <c r="T464" i="1"/>
  <c r="X463" i="1"/>
  <c r="W463" i="1"/>
  <c r="Y463" i="1" s="1"/>
  <c r="V463" i="1"/>
  <c r="U463" i="1"/>
  <c r="T463" i="1"/>
  <c r="X462" i="1"/>
  <c r="W462" i="1"/>
  <c r="Y462" i="1" s="1"/>
  <c r="V462" i="1"/>
  <c r="U462" i="1"/>
  <c r="T462" i="1"/>
  <c r="X461" i="1"/>
  <c r="W461" i="1"/>
  <c r="Y461" i="1" s="1"/>
  <c r="V461" i="1"/>
  <c r="U461" i="1"/>
  <c r="T461" i="1"/>
  <c r="X460" i="1"/>
  <c r="W460" i="1"/>
  <c r="Y460" i="1" s="1"/>
  <c r="V460" i="1"/>
  <c r="U460" i="1"/>
  <c r="T460" i="1"/>
  <c r="X459" i="1"/>
  <c r="W459" i="1"/>
  <c r="Y459" i="1" s="1"/>
  <c r="V459" i="1"/>
  <c r="U459" i="1"/>
  <c r="T459" i="1"/>
  <c r="X458" i="1"/>
  <c r="W458" i="1"/>
  <c r="Y458" i="1" s="1"/>
  <c r="V458" i="1"/>
  <c r="U458" i="1"/>
  <c r="T458" i="1"/>
  <c r="X457" i="1"/>
  <c r="W457" i="1"/>
  <c r="Y457" i="1" s="1"/>
  <c r="V457" i="1"/>
  <c r="U457" i="1"/>
  <c r="T457" i="1"/>
  <c r="X456" i="1"/>
  <c r="W456" i="1"/>
  <c r="Y456" i="1" s="1"/>
  <c r="V456" i="1"/>
  <c r="U456" i="1"/>
  <c r="T456" i="1"/>
  <c r="X455" i="1"/>
  <c r="W455" i="1"/>
  <c r="Y455" i="1" s="1"/>
  <c r="V455" i="1"/>
  <c r="U455" i="1"/>
  <c r="T455" i="1"/>
  <c r="X454" i="1"/>
  <c r="W454" i="1"/>
  <c r="Y454" i="1" s="1"/>
  <c r="V454" i="1"/>
  <c r="U454" i="1"/>
  <c r="T454" i="1"/>
  <c r="X453" i="1"/>
  <c r="W453" i="1"/>
  <c r="Y453" i="1" s="1"/>
  <c r="V453" i="1"/>
  <c r="U453" i="1"/>
  <c r="T453" i="1"/>
  <c r="X452" i="1"/>
  <c r="W452" i="1"/>
  <c r="Y452" i="1" s="1"/>
  <c r="V452" i="1"/>
  <c r="U452" i="1"/>
  <c r="T452" i="1"/>
  <c r="X451" i="1"/>
  <c r="W451" i="1"/>
  <c r="Y451" i="1" s="1"/>
  <c r="V451" i="1"/>
  <c r="U451" i="1"/>
  <c r="T451" i="1"/>
  <c r="X450" i="1"/>
  <c r="W450" i="1"/>
  <c r="Y450" i="1" s="1"/>
  <c r="V450" i="1"/>
  <c r="U450" i="1"/>
  <c r="T450" i="1"/>
  <c r="X449" i="1"/>
  <c r="W449" i="1"/>
  <c r="Y449" i="1" s="1"/>
  <c r="V449" i="1"/>
  <c r="U449" i="1"/>
  <c r="T449" i="1"/>
  <c r="X448" i="1"/>
  <c r="W448" i="1"/>
  <c r="Y448" i="1" s="1"/>
  <c r="V448" i="1"/>
  <c r="U448" i="1"/>
  <c r="T448" i="1"/>
  <c r="X447" i="1"/>
  <c r="W447" i="1"/>
  <c r="Y447" i="1" s="1"/>
  <c r="V447" i="1"/>
  <c r="U447" i="1"/>
  <c r="T447" i="1"/>
  <c r="X446" i="1"/>
  <c r="W446" i="1"/>
  <c r="Y446" i="1" s="1"/>
  <c r="V446" i="1"/>
  <c r="U446" i="1"/>
  <c r="T446" i="1"/>
  <c r="X445" i="1"/>
  <c r="W445" i="1"/>
  <c r="Y445" i="1" s="1"/>
  <c r="V445" i="1"/>
  <c r="U445" i="1"/>
  <c r="T445" i="1"/>
  <c r="X444" i="1"/>
  <c r="W444" i="1"/>
  <c r="Y444" i="1" s="1"/>
  <c r="V444" i="1"/>
  <c r="U444" i="1"/>
  <c r="T444" i="1"/>
  <c r="X443" i="1"/>
  <c r="W443" i="1"/>
  <c r="Y443" i="1" s="1"/>
  <c r="V443" i="1"/>
  <c r="U443" i="1"/>
  <c r="T443" i="1"/>
  <c r="X442" i="1"/>
  <c r="W442" i="1"/>
  <c r="Y442" i="1" s="1"/>
  <c r="V442" i="1"/>
  <c r="U442" i="1"/>
  <c r="T442" i="1"/>
  <c r="X441" i="1"/>
  <c r="W441" i="1"/>
  <c r="Y441" i="1" s="1"/>
  <c r="V441" i="1"/>
  <c r="U441" i="1"/>
  <c r="T441" i="1"/>
  <c r="X440" i="1"/>
  <c r="W440" i="1"/>
  <c r="Y440" i="1" s="1"/>
  <c r="V440" i="1"/>
  <c r="U440" i="1"/>
  <c r="T440" i="1"/>
  <c r="X439" i="1"/>
  <c r="W439" i="1"/>
  <c r="Y439" i="1" s="1"/>
  <c r="V439" i="1"/>
  <c r="U439" i="1"/>
  <c r="T439" i="1"/>
  <c r="X438" i="1"/>
  <c r="W438" i="1"/>
  <c r="Y438" i="1" s="1"/>
  <c r="V438" i="1"/>
  <c r="U438" i="1"/>
  <c r="T438" i="1"/>
  <c r="X437" i="1"/>
  <c r="W437" i="1"/>
  <c r="Y437" i="1" s="1"/>
  <c r="V437" i="1"/>
  <c r="U437" i="1"/>
  <c r="T437" i="1"/>
  <c r="X436" i="1"/>
  <c r="W436" i="1"/>
  <c r="Y436" i="1" s="1"/>
  <c r="V436" i="1"/>
  <c r="U436" i="1"/>
  <c r="T436" i="1"/>
  <c r="X435" i="1"/>
  <c r="W435" i="1"/>
  <c r="Y435" i="1" s="1"/>
  <c r="V435" i="1"/>
  <c r="U435" i="1"/>
  <c r="T435" i="1"/>
  <c r="X434" i="1"/>
  <c r="W434" i="1"/>
  <c r="Y434" i="1" s="1"/>
  <c r="V434" i="1"/>
  <c r="U434" i="1"/>
  <c r="T434" i="1"/>
  <c r="X433" i="1"/>
  <c r="W433" i="1"/>
  <c r="Y433" i="1" s="1"/>
  <c r="V433" i="1"/>
  <c r="U433" i="1"/>
  <c r="T433" i="1"/>
  <c r="X432" i="1"/>
  <c r="W432" i="1"/>
  <c r="Y432" i="1" s="1"/>
  <c r="V432" i="1"/>
  <c r="U432" i="1"/>
  <c r="T432" i="1"/>
  <c r="X431" i="1"/>
  <c r="W431" i="1"/>
  <c r="Y431" i="1" s="1"/>
  <c r="V431" i="1"/>
  <c r="U431" i="1"/>
  <c r="T431" i="1"/>
  <c r="X430" i="1"/>
  <c r="W430" i="1"/>
  <c r="Y430" i="1" s="1"/>
  <c r="V430" i="1"/>
  <c r="U430" i="1"/>
  <c r="T430" i="1"/>
  <c r="X429" i="1"/>
  <c r="W429" i="1"/>
  <c r="Y429" i="1" s="1"/>
  <c r="V429" i="1"/>
  <c r="U429" i="1"/>
  <c r="T429" i="1"/>
  <c r="X428" i="1"/>
  <c r="W428" i="1"/>
  <c r="Y428" i="1" s="1"/>
  <c r="V428" i="1"/>
  <c r="U428" i="1"/>
  <c r="T428" i="1"/>
  <c r="X427" i="1"/>
  <c r="W427" i="1"/>
  <c r="Y427" i="1" s="1"/>
  <c r="V427" i="1"/>
  <c r="U427" i="1"/>
  <c r="T427" i="1"/>
  <c r="X426" i="1"/>
  <c r="W426" i="1"/>
  <c r="Y426" i="1" s="1"/>
  <c r="V426" i="1"/>
  <c r="U426" i="1"/>
  <c r="T426" i="1"/>
  <c r="X425" i="1"/>
  <c r="W425" i="1"/>
  <c r="Y425" i="1" s="1"/>
  <c r="V425" i="1"/>
  <c r="U425" i="1"/>
  <c r="T425" i="1"/>
  <c r="X424" i="1"/>
  <c r="W424" i="1"/>
  <c r="Y424" i="1" s="1"/>
  <c r="V424" i="1"/>
  <c r="U424" i="1"/>
  <c r="T424" i="1"/>
  <c r="X423" i="1"/>
  <c r="W423" i="1"/>
  <c r="Y423" i="1" s="1"/>
  <c r="V423" i="1"/>
  <c r="U423" i="1"/>
  <c r="T423" i="1"/>
  <c r="X422" i="1"/>
  <c r="W422" i="1"/>
  <c r="Y422" i="1" s="1"/>
  <c r="V422" i="1"/>
  <c r="U422" i="1"/>
  <c r="T422" i="1"/>
  <c r="X421" i="1"/>
  <c r="W421" i="1"/>
  <c r="Y421" i="1" s="1"/>
  <c r="V421" i="1"/>
  <c r="U421" i="1"/>
  <c r="T421" i="1"/>
  <c r="X420" i="1"/>
  <c r="W420" i="1"/>
  <c r="Y420" i="1" s="1"/>
  <c r="V420" i="1"/>
  <c r="U420" i="1"/>
  <c r="T420" i="1"/>
  <c r="X419" i="1"/>
  <c r="W419" i="1"/>
  <c r="Y419" i="1" s="1"/>
  <c r="V419" i="1"/>
  <c r="U419" i="1"/>
  <c r="T419" i="1"/>
  <c r="X418" i="1"/>
  <c r="W418" i="1"/>
  <c r="Y418" i="1" s="1"/>
  <c r="V418" i="1"/>
  <c r="U418" i="1"/>
  <c r="T418" i="1"/>
  <c r="X417" i="1"/>
  <c r="W417" i="1"/>
  <c r="Y417" i="1" s="1"/>
  <c r="V417" i="1"/>
  <c r="U417" i="1"/>
  <c r="T417" i="1"/>
  <c r="X416" i="1"/>
  <c r="W416" i="1"/>
  <c r="Y416" i="1" s="1"/>
  <c r="V416" i="1"/>
  <c r="U416" i="1"/>
  <c r="T416" i="1"/>
  <c r="X415" i="1"/>
  <c r="W415" i="1"/>
  <c r="Y415" i="1" s="1"/>
  <c r="V415" i="1"/>
  <c r="U415" i="1"/>
  <c r="T415" i="1"/>
  <c r="X414" i="1"/>
  <c r="W414" i="1"/>
  <c r="Y414" i="1" s="1"/>
  <c r="V414" i="1"/>
  <c r="U414" i="1"/>
  <c r="T414" i="1"/>
  <c r="X413" i="1"/>
  <c r="W413" i="1"/>
  <c r="Y413" i="1" s="1"/>
  <c r="V413" i="1"/>
  <c r="U413" i="1"/>
  <c r="T413" i="1"/>
  <c r="X412" i="1"/>
  <c r="W412" i="1"/>
  <c r="Y412" i="1" s="1"/>
  <c r="V412" i="1"/>
  <c r="U412" i="1"/>
  <c r="T412" i="1"/>
  <c r="X411" i="1"/>
  <c r="W411" i="1"/>
  <c r="Y411" i="1" s="1"/>
  <c r="V411" i="1"/>
  <c r="U411" i="1"/>
  <c r="T411" i="1"/>
  <c r="X410" i="1"/>
  <c r="W410" i="1"/>
  <c r="Y410" i="1" s="1"/>
  <c r="V410" i="1"/>
  <c r="U410" i="1"/>
  <c r="T410" i="1"/>
  <c r="X409" i="1"/>
  <c r="W409" i="1"/>
  <c r="Y409" i="1" s="1"/>
  <c r="V409" i="1"/>
  <c r="U409" i="1"/>
  <c r="T409" i="1"/>
  <c r="X408" i="1"/>
  <c r="W408" i="1"/>
  <c r="Y408" i="1" s="1"/>
  <c r="V408" i="1"/>
  <c r="U408" i="1"/>
  <c r="T408" i="1"/>
  <c r="X407" i="1"/>
  <c r="W407" i="1"/>
  <c r="Y407" i="1" s="1"/>
  <c r="V407" i="1"/>
  <c r="U407" i="1"/>
  <c r="T407" i="1"/>
  <c r="X406" i="1"/>
  <c r="W406" i="1"/>
  <c r="Y406" i="1" s="1"/>
  <c r="V406" i="1"/>
  <c r="U406" i="1"/>
  <c r="T406" i="1"/>
  <c r="X405" i="1"/>
  <c r="W405" i="1"/>
  <c r="Y405" i="1" s="1"/>
  <c r="V405" i="1"/>
  <c r="U405" i="1"/>
  <c r="T405" i="1"/>
  <c r="X404" i="1"/>
  <c r="W404" i="1"/>
  <c r="Y404" i="1" s="1"/>
  <c r="V404" i="1"/>
  <c r="U404" i="1"/>
  <c r="T404" i="1"/>
  <c r="X403" i="1"/>
  <c r="W403" i="1"/>
  <c r="Y403" i="1" s="1"/>
  <c r="V403" i="1"/>
  <c r="U403" i="1"/>
  <c r="T403" i="1"/>
  <c r="X402" i="1"/>
  <c r="W402" i="1"/>
  <c r="Y402" i="1" s="1"/>
  <c r="V402" i="1"/>
  <c r="U402" i="1"/>
  <c r="T402" i="1"/>
  <c r="X401" i="1"/>
  <c r="W401" i="1"/>
  <c r="Y401" i="1" s="1"/>
  <c r="V401" i="1"/>
  <c r="U401" i="1"/>
  <c r="T401" i="1"/>
  <c r="X400" i="1"/>
  <c r="W400" i="1"/>
  <c r="Y400" i="1" s="1"/>
  <c r="V400" i="1"/>
  <c r="U400" i="1"/>
  <c r="T400" i="1"/>
  <c r="X399" i="1"/>
  <c r="W399" i="1"/>
  <c r="Y399" i="1" s="1"/>
  <c r="V399" i="1"/>
  <c r="U399" i="1"/>
  <c r="T399" i="1"/>
  <c r="X398" i="1"/>
  <c r="W398" i="1"/>
  <c r="Y398" i="1" s="1"/>
  <c r="V398" i="1"/>
  <c r="U398" i="1"/>
  <c r="T398" i="1"/>
  <c r="X397" i="1"/>
  <c r="W397" i="1"/>
  <c r="Y397" i="1" s="1"/>
  <c r="V397" i="1"/>
  <c r="U397" i="1"/>
  <c r="T397" i="1"/>
  <c r="X396" i="1"/>
  <c r="W396" i="1"/>
  <c r="Y396" i="1" s="1"/>
  <c r="V396" i="1"/>
  <c r="U396" i="1"/>
  <c r="T396" i="1"/>
  <c r="X395" i="1"/>
  <c r="W395" i="1"/>
  <c r="Y395" i="1" s="1"/>
  <c r="V395" i="1"/>
  <c r="U395" i="1"/>
  <c r="T395" i="1"/>
  <c r="X394" i="1"/>
  <c r="W394" i="1"/>
  <c r="Y394" i="1" s="1"/>
  <c r="V394" i="1"/>
  <c r="U394" i="1"/>
  <c r="T394" i="1"/>
  <c r="X393" i="1"/>
  <c r="W393" i="1"/>
  <c r="Y393" i="1" s="1"/>
  <c r="V393" i="1"/>
  <c r="U393" i="1"/>
  <c r="T393" i="1"/>
  <c r="X392" i="1"/>
  <c r="W392" i="1"/>
  <c r="Y392" i="1" s="1"/>
  <c r="V392" i="1"/>
  <c r="U392" i="1"/>
  <c r="T392" i="1"/>
  <c r="X391" i="1"/>
  <c r="W391" i="1"/>
  <c r="Y391" i="1" s="1"/>
  <c r="V391" i="1"/>
  <c r="U391" i="1"/>
  <c r="T391" i="1"/>
  <c r="X390" i="1"/>
  <c r="W390" i="1"/>
  <c r="Y390" i="1" s="1"/>
  <c r="V390" i="1"/>
  <c r="U390" i="1"/>
  <c r="T390" i="1"/>
  <c r="X389" i="1"/>
  <c r="W389" i="1"/>
  <c r="Y389" i="1" s="1"/>
  <c r="V389" i="1"/>
  <c r="U389" i="1"/>
  <c r="T389" i="1"/>
  <c r="X388" i="1"/>
  <c r="W388" i="1"/>
  <c r="Y388" i="1" s="1"/>
  <c r="V388" i="1"/>
  <c r="U388" i="1"/>
  <c r="T388" i="1"/>
  <c r="X387" i="1"/>
  <c r="W387" i="1"/>
  <c r="Y387" i="1" s="1"/>
  <c r="V387" i="1"/>
  <c r="U387" i="1"/>
  <c r="T387" i="1"/>
  <c r="X386" i="1"/>
  <c r="W386" i="1"/>
  <c r="Y386" i="1" s="1"/>
  <c r="V386" i="1"/>
  <c r="U386" i="1"/>
  <c r="T386" i="1"/>
  <c r="X385" i="1"/>
  <c r="W385" i="1"/>
  <c r="Y385" i="1" s="1"/>
  <c r="V385" i="1"/>
  <c r="U385" i="1"/>
  <c r="T385" i="1"/>
  <c r="X384" i="1"/>
  <c r="W384" i="1"/>
  <c r="Y384" i="1" s="1"/>
  <c r="V384" i="1"/>
  <c r="U384" i="1"/>
  <c r="T384" i="1"/>
  <c r="X383" i="1"/>
  <c r="W383" i="1"/>
  <c r="Y383" i="1" s="1"/>
  <c r="V383" i="1"/>
  <c r="U383" i="1"/>
  <c r="T383" i="1"/>
  <c r="X382" i="1"/>
  <c r="W382" i="1"/>
  <c r="Y382" i="1" s="1"/>
  <c r="V382" i="1"/>
  <c r="U382" i="1"/>
  <c r="T382" i="1"/>
  <c r="X381" i="1"/>
  <c r="W381" i="1"/>
  <c r="Y381" i="1" s="1"/>
  <c r="V381" i="1"/>
  <c r="U381" i="1"/>
  <c r="T381" i="1"/>
  <c r="X380" i="1"/>
  <c r="W380" i="1"/>
  <c r="Y380" i="1" s="1"/>
  <c r="V380" i="1"/>
  <c r="U380" i="1"/>
  <c r="T380" i="1"/>
  <c r="X379" i="1"/>
  <c r="W379" i="1"/>
  <c r="Y379" i="1" s="1"/>
  <c r="V379" i="1"/>
  <c r="U379" i="1"/>
  <c r="T379" i="1"/>
  <c r="X378" i="1"/>
  <c r="W378" i="1"/>
  <c r="Y378" i="1" s="1"/>
  <c r="V378" i="1"/>
  <c r="U378" i="1"/>
  <c r="T378" i="1"/>
  <c r="X377" i="1"/>
  <c r="W377" i="1"/>
  <c r="Y377" i="1" s="1"/>
  <c r="V377" i="1"/>
  <c r="U377" i="1"/>
  <c r="T377" i="1"/>
  <c r="X376" i="1"/>
  <c r="W376" i="1"/>
  <c r="Y376" i="1" s="1"/>
  <c r="V376" i="1"/>
  <c r="U376" i="1"/>
  <c r="T376" i="1"/>
  <c r="X375" i="1"/>
  <c r="W375" i="1"/>
  <c r="Y375" i="1" s="1"/>
  <c r="V375" i="1"/>
  <c r="U375" i="1"/>
  <c r="T375" i="1"/>
  <c r="X374" i="1"/>
  <c r="W374" i="1"/>
  <c r="Y374" i="1" s="1"/>
  <c r="V374" i="1"/>
  <c r="U374" i="1"/>
  <c r="T374" i="1"/>
  <c r="X373" i="1"/>
  <c r="W373" i="1"/>
  <c r="Y373" i="1" s="1"/>
  <c r="V373" i="1"/>
  <c r="U373" i="1"/>
  <c r="T373" i="1"/>
  <c r="X372" i="1"/>
  <c r="W372" i="1"/>
  <c r="Y372" i="1" s="1"/>
  <c r="V372" i="1"/>
  <c r="U372" i="1"/>
  <c r="T372" i="1"/>
  <c r="X371" i="1"/>
  <c r="W371" i="1"/>
  <c r="Y371" i="1" s="1"/>
  <c r="V371" i="1"/>
  <c r="U371" i="1"/>
  <c r="T371" i="1"/>
  <c r="X370" i="1"/>
  <c r="W370" i="1"/>
  <c r="Y370" i="1" s="1"/>
  <c r="V370" i="1"/>
  <c r="U370" i="1"/>
  <c r="T370" i="1"/>
  <c r="X369" i="1"/>
  <c r="W369" i="1"/>
  <c r="Y369" i="1" s="1"/>
  <c r="V369" i="1"/>
  <c r="U369" i="1"/>
  <c r="T369" i="1"/>
  <c r="X368" i="1"/>
  <c r="W368" i="1"/>
  <c r="Y368" i="1" s="1"/>
  <c r="V368" i="1"/>
  <c r="U368" i="1"/>
  <c r="T368" i="1"/>
  <c r="X367" i="1"/>
  <c r="W367" i="1"/>
  <c r="Y367" i="1" s="1"/>
  <c r="V367" i="1"/>
  <c r="U367" i="1"/>
  <c r="T367" i="1"/>
  <c r="X366" i="1"/>
  <c r="W366" i="1"/>
  <c r="Y366" i="1" s="1"/>
  <c r="V366" i="1"/>
  <c r="U366" i="1"/>
  <c r="T366" i="1"/>
  <c r="X365" i="1"/>
  <c r="W365" i="1"/>
  <c r="Y365" i="1" s="1"/>
  <c r="V365" i="1"/>
  <c r="U365" i="1"/>
  <c r="T365" i="1"/>
  <c r="X364" i="1"/>
  <c r="W364" i="1"/>
  <c r="Y364" i="1" s="1"/>
  <c r="V364" i="1"/>
  <c r="U364" i="1"/>
  <c r="T364" i="1"/>
  <c r="X363" i="1"/>
  <c r="W363" i="1"/>
  <c r="Y363" i="1" s="1"/>
  <c r="V363" i="1"/>
  <c r="U363" i="1"/>
  <c r="T363" i="1"/>
  <c r="X362" i="1"/>
  <c r="W362" i="1"/>
  <c r="Y362" i="1" s="1"/>
  <c r="V362" i="1"/>
  <c r="U362" i="1"/>
  <c r="T362" i="1"/>
  <c r="X361" i="1"/>
  <c r="W361" i="1"/>
  <c r="Y361" i="1" s="1"/>
  <c r="V361" i="1"/>
  <c r="U361" i="1"/>
  <c r="T361" i="1"/>
  <c r="X360" i="1"/>
  <c r="W360" i="1"/>
  <c r="Y360" i="1" s="1"/>
  <c r="V360" i="1"/>
  <c r="U360" i="1"/>
  <c r="T360" i="1"/>
  <c r="X359" i="1"/>
  <c r="W359" i="1"/>
  <c r="Y359" i="1" s="1"/>
  <c r="V359" i="1"/>
  <c r="U359" i="1"/>
  <c r="T359" i="1"/>
  <c r="X358" i="1"/>
  <c r="W358" i="1"/>
  <c r="Y358" i="1" s="1"/>
  <c r="V358" i="1"/>
  <c r="U358" i="1"/>
  <c r="T358" i="1"/>
  <c r="X357" i="1"/>
  <c r="W357" i="1"/>
  <c r="Y357" i="1" s="1"/>
  <c r="V357" i="1"/>
  <c r="U357" i="1"/>
  <c r="T357" i="1"/>
  <c r="X356" i="1"/>
  <c r="W356" i="1"/>
  <c r="Y356" i="1" s="1"/>
  <c r="V356" i="1"/>
  <c r="U356" i="1"/>
  <c r="T356" i="1"/>
  <c r="X355" i="1"/>
  <c r="W355" i="1"/>
  <c r="Y355" i="1" s="1"/>
  <c r="V355" i="1"/>
  <c r="U355" i="1"/>
  <c r="T355" i="1"/>
  <c r="X354" i="1"/>
  <c r="W354" i="1"/>
  <c r="Y354" i="1" s="1"/>
  <c r="V354" i="1"/>
  <c r="U354" i="1"/>
  <c r="T354" i="1"/>
  <c r="X353" i="1"/>
  <c r="W353" i="1"/>
  <c r="Y353" i="1" s="1"/>
  <c r="V353" i="1"/>
  <c r="U353" i="1"/>
  <c r="T353" i="1"/>
  <c r="X352" i="1"/>
  <c r="W352" i="1"/>
  <c r="Y352" i="1" s="1"/>
  <c r="V352" i="1"/>
  <c r="U352" i="1"/>
  <c r="T352" i="1"/>
  <c r="X351" i="1"/>
  <c r="W351" i="1"/>
  <c r="Y351" i="1" s="1"/>
  <c r="V351" i="1"/>
  <c r="U351" i="1"/>
  <c r="T351" i="1"/>
  <c r="X350" i="1"/>
  <c r="W350" i="1"/>
  <c r="Y350" i="1" s="1"/>
  <c r="V350" i="1"/>
  <c r="U350" i="1"/>
  <c r="T350" i="1"/>
  <c r="X349" i="1"/>
  <c r="W349" i="1"/>
  <c r="Y349" i="1" s="1"/>
  <c r="V349" i="1"/>
  <c r="U349" i="1"/>
  <c r="T349" i="1"/>
  <c r="X348" i="1"/>
  <c r="W348" i="1"/>
  <c r="Y348" i="1" s="1"/>
  <c r="V348" i="1"/>
  <c r="U348" i="1"/>
  <c r="T348" i="1"/>
  <c r="X347" i="1"/>
  <c r="W347" i="1"/>
  <c r="Y347" i="1" s="1"/>
  <c r="V347" i="1"/>
  <c r="U347" i="1"/>
  <c r="T347" i="1"/>
  <c r="X346" i="1"/>
  <c r="W346" i="1"/>
  <c r="Y346" i="1" s="1"/>
  <c r="V346" i="1"/>
  <c r="U346" i="1"/>
  <c r="T346" i="1"/>
  <c r="X345" i="1"/>
  <c r="W345" i="1"/>
  <c r="Y345" i="1" s="1"/>
  <c r="V345" i="1"/>
  <c r="U345" i="1"/>
  <c r="T345" i="1"/>
  <c r="X344" i="1"/>
  <c r="W344" i="1"/>
  <c r="Y344" i="1" s="1"/>
  <c r="V344" i="1"/>
  <c r="U344" i="1"/>
  <c r="T344" i="1"/>
  <c r="X343" i="1"/>
  <c r="W343" i="1"/>
  <c r="Y343" i="1" s="1"/>
  <c r="V343" i="1"/>
  <c r="U343" i="1"/>
  <c r="T343" i="1"/>
  <c r="X342" i="1"/>
  <c r="W342" i="1"/>
  <c r="Y342" i="1" s="1"/>
  <c r="V342" i="1"/>
  <c r="U342" i="1"/>
  <c r="T342" i="1"/>
  <c r="X341" i="1"/>
  <c r="W341" i="1"/>
  <c r="Y341" i="1" s="1"/>
  <c r="V341" i="1"/>
  <c r="U341" i="1"/>
  <c r="T341" i="1"/>
  <c r="X340" i="1"/>
  <c r="W340" i="1"/>
  <c r="Y340" i="1" s="1"/>
  <c r="V340" i="1"/>
  <c r="U340" i="1"/>
  <c r="T340" i="1"/>
  <c r="X339" i="1"/>
  <c r="W339" i="1"/>
  <c r="Y339" i="1" s="1"/>
  <c r="V339" i="1"/>
  <c r="U339" i="1"/>
  <c r="T339" i="1"/>
  <c r="X338" i="1"/>
  <c r="W338" i="1"/>
  <c r="Y338" i="1" s="1"/>
  <c r="V338" i="1"/>
  <c r="U338" i="1"/>
  <c r="T338" i="1"/>
  <c r="X337" i="1"/>
  <c r="W337" i="1"/>
  <c r="Y337" i="1" s="1"/>
  <c r="V337" i="1"/>
  <c r="U337" i="1"/>
  <c r="T337" i="1"/>
  <c r="X336" i="1"/>
  <c r="W336" i="1"/>
  <c r="Y336" i="1" s="1"/>
  <c r="V336" i="1"/>
  <c r="U336" i="1"/>
  <c r="T336" i="1"/>
  <c r="X335" i="1"/>
  <c r="W335" i="1"/>
  <c r="Y335" i="1" s="1"/>
  <c r="V335" i="1"/>
  <c r="U335" i="1"/>
  <c r="T335" i="1"/>
  <c r="X334" i="1"/>
  <c r="W334" i="1"/>
  <c r="Y334" i="1" s="1"/>
  <c r="V334" i="1"/>
  <c r="U334" i="1"/>
  <c r="T334" i="1"/>
  <c r="X333" i="1"/>
  <c r="W333" i="1"/>
  <c r="Y333" i="1" s="1"/>
  <c r="V333" i="1"/>
  <c r="U333" i="1"/>
  <c r="T333" i="1"/>
  <c r="X332" i="1"/>
  <c r="W332" i="1"/>
  <c r="Y332" i="1" s="1"/>
  <c r="V332" i="1"/>
  <c r="U332" i="1"/>
  <c r="T332" i="1"/>
  <c r="X331" i="1"/>
  <c r="W331" i="1"/>
  <c r="Y331" i="1" s="1"/>
  <c r="V331" i="1"/>
  <c r="U331" i="1"/>
  <c r="T331" i="1"/>
  <c r="X330" i="1"/>
  <c r="W330" i="1"/>
  <c r="Y330" i="1" s="1"/>
  <c r="V330" i="1"/>
  <c r="U330" i="1"/>
  <c r="T330" i="1"/>
  <c r="X329" i="1"/>
  <c r="W329" i="1"/>
  <c r="Y329" i="1" s="1"/>
  <c r="V329" i="1"/>
  <c r="U329" i="1"/>
  <c r="T329" i="1"/>
  <c r="X328" i="1"/>
  <c r="W328" i="1"/>
  <c r="Y328" i="1" s="1"/>
  <c r="V328" i="1"/>
  <c r="U328" i="1"/>
  <c r="T328" i="1"/>
  <c r="X327" i="1"/>
  <c r="W327" i="1"/>
  <c r="Y327" i="1" s="1"/>
  <c r="V327" i="1"/>
  <c r="U327" i="1"/>
  <c r="T327" i="1"/>
  <c r="X326" i="1"/>
  <c r="W326" i="1"/>
  <c r="Y326" i="1" s="1"/>
  <c r="V326" i="1"/>
  <c r="U326" i="1"/>
  <c r="T326" i="1"/>
  <c r="X325" i="1"/>
  <c r="W325" i="1"/>
  <c r="Y325" i="1" s="1"/>
  <c r="V325" i="1"/>
  <c r="U325" i="1"/>
  <c r="T325" i="1"/>
  <c r="X324" i="1"/>
  <c r="W324" i="1"/>
  <c r="Y324" i="1" s="1"/>
  <c r="V324" i="1"/>
  <c r="U324" i="1"/>
  <c r="T324" i="1"/>
  <c r="X323" i="1"/>
  <c r="W323" i="1"/>
  <c r="Y323" i="1" s="1"/>
  <c r="V323" i="1"/>
  <c r="U323" i="1"/>
  <c r="T323" i="1"/>
  <c r="X322" i="1"/>
  <c r="W322" i="1"/>
  <c r="Y322" i="1" s="1"/>
  <c r="V322" i="1"/>
  <c r="U322" i="1"/>
  <c r="T322" i="1"/>
  <c r="X321" i="1"/>
  <c r="W321" i="1"/>
  <c r="Y321" i="1" s="1"/>
  <c r="V321" i="1"/>
  <c r="U321" i="1"/>
  <c r="T321" i="1"/>
  <c r="X320" i="1"/>
  <c r="W320" i="1"/>
  <c r="Y320" i="1" s="1"/>
  <c r="V320" i="1"/>
  <c r="U320" i="1"/>
  <c r="T320" i="1"/>
  <c r="X319" i="1"/>
  <c r="W319" i="1"/>
  <c r="Y319" i="1" s="1"/>
  <c r="V319" i="1"/>
  <c r="U319" i="1"/>
  <c r="T319" i="1"/>
  <c r="X318" i="1"/>
  <c r="W318" i="1"/>
  <c r="Y318" i="1" s="1"/>
  <c r="V318" i="1"/>
  <c r="U318" i="1"/>
  <c r="T318" i="1"/>
  <c r="X317" i="1"/>
  <c r="W317" i="1"/>
  <c r="Y317" i="1" s="1"/>
  <c r="V317" i="1"/>
  <c r="U317" i="1"/>
  <c r="T317" i="1"/>
  <c r="X316" i="1"/>
  <c r="W316" i="1"/>
  <c r="Y316" i="1" s="1"/>
  <c r="V316" i="1"/>
  <c r="U316" i="1"/>
  <c r="T316" i="1"/>
  <c r="X315" i="1"/>
  <c r="W315" i="1"/>
  <c r="Y315" i="1" s="1"/>
  <c r="V315" i="1"/>
  <c r="U315" i="1"/>
  <c r="T315" i="1"/>
  <c r="X314" i="1"/>
  <c r="W314" i="1"/>
  <c r="Y314" i="1" s="1"/>
  <c r="V314" i="1"/>
  <c r="U314" i="1"/>
  <c r="T314" i="1"/>
  <c r="X313" i="1"/>
  <c r="W313" i="1"/>
  <c r="Y313" i="1" s="1"/>
  <c r="V313" i="1"/>
  <c r="U313" i="1"/>
  <c r="T313" i="1"/>
  <c r="X312" i="1"/>
  <c r="W312" i="1"/>
  <c r="Y312" i="1" s="1"/>
  <c r="V312" i="1"/>
  <c r="U312" i="1"/>
  <c r="T312" i="1"/>
  <c r="X311" i="1"/>
  <c r="W311" i="1"/>
  <c r="Y311" i="1" s="1"/>
  <c r="V311" i="1"/>
  <c r="U311" i="1"/>
  <c r="T311" i="1"/>
  <c r="X310" i="1"/>
  <c r="W310" i="1"/>
  <c r="Y310" i="1" s="1"/>
  <c r="V310" i="1"/>
  <c r="U310" i="1"/>
  <c r="T310" i="1"/>
  <c r="X309" i="1"/>
  <c r="W309" i="1"/>
  <c r="Y309" i="1" s="1"/>
  <c r="V309" i="1"/>
  <c r="U309" i="1"/>
  <c r="T309" i="1"/>
  <c r="X308" i="1"/>
  <c r="W308" i="1"/>
  <c r="Y308" i="1" s="1"/>
  <c r="V308" i="1"/>
  <c r="U308" i="1"/>
  <c r="T308" i="1"/>
  <c r="X307" i="1"/>
  <c r="W307" i="1"/>
  <c r="Y307" i="1" s="1"/>
  <c r="V307" i="1"/>
  <c r="U307" i="1"/>
  <c r="T307" i="1"/>
  <c r="X306" i="1"/>
  <c r="W306" i="1"/>
  <c r="Y306" i="1" s="1"/>
  <c r="V306" i="1"/>
  <c r="U306" i="1"/>
  <c r="T306" i="1"/>
  <c r="X305" i="1"/>
  <c r="W305" i="1"/>
  <c r="Y305" i="1" s="1"/>
  <c r="V305" i="1"/>
  <c r="U305" i="1"/>
  <c r="T305" i="1"/>
  <c r="X304" i="1"/>
  <c r="W304" i="1"/>
  <c r="Y304" i="1" s="1"/>
  <c r="V304" i="1"/>
  <c r="U304" i="1"/>
  <c r="T304" i="1"/>
  <c r="X303" i="1"/>
  <c r="W303" i="1"/>
  <c r="Y303" i="1" s="1"/>
  <c r="V303" i="1"/>
  <c r="U303" i="1"/>
  <c r="T303" i="1"/>
  <c r="X302" i="1"/>
  <c r="W302" i="1"/>
  <c r="Y302" i="1" s="1"/>
  <c r="V302" i="1"/>
  <c r="U302" i="1"/>
  <c r="T302" i="1"/>
  <c r="X301" i="1"/>
  <c r="W301" i="1"/>
  <c r="Y301" i="1" s="1"/>
  <c r="V301" i="1"/>
  <c r="U301" i="1"/>
  <c r="T301" i="1"/>
  <c r="X300" i="1"/>
  <c r="W300" i="1"/>
  <c r="Y300" i="1" s="1"/>
  <c r="V300" i="1"/>
  <c r="U300" i="1"/>
  <c r="T300" i="1"/>
  <c r="X299" i="1"/>
  <c r="W299" i="1"/>
  <c r="Y299" i="1" s="1"/>
  <c r="V299" i="1"/>
  <c r="U299" i="1"/>
  <c r="T299" i="1"/>
  <c r="X298" i="1"/>
  <c r="W298" i="1"/>
  <c r="Y298" i="1" s="1"/>
  <c r="V298" i="1"/>
  <c r="U298" i="1"/>
  <c r="T298" i="1"/>
  <c r="X297" i="1"/>
  <c r="W297" i="1"/>
  <c r="Y297" i="1" s="1"/>
  <c r="V297" i="1"/>
  <c r="U297" i="1"/>
  <c r="T297" i="1"/>
  <c r="X296" i="1"/>
  <c r="W296" i="1"/>
  <c r="Y296" i="1" s="1"/>
  <c r="V296" i="1"/>
  <c r="U296" i="1"/>
  <c r="T296" i="1"/>
  <c r="X295" i="1"/>
  <c r="W295" i="1"/>
  <c r="Y295" i="1" s="1"/>
  <c r="V295" i="1"/>
  <c r="U295" i="1"/>
  <c r="T295" i="1"/>
  <c r="X294" i="1"/>
  <c r="W294" i="1"/>
  <c r="Y294" i="1" s="1"/>
  <c r="V294" i="1"/>
  <c r="U294" i="1"/>
  <c r="T294" i="1"/>
  <c r="X293" i="1"/>
  <c r="W293" i="1"/>
  <c r="Y293" i="1" s="1"/>
  <c r="V293" i="1"/>
  <c r="U293" i="1"/>
  <c r="T293" i="1"/>
  <c r="X292" i="1"/>
  <c r="W292" i="1"/>
  <c r="Y292" i="1" s="1"/>
  <c r="V292" i="1"/>
  <c r="U292" i="1"/>
  <c r="T292" i="1"/>
  <c r="X291" i="1"/>
  <c r="W291" i="1"/>
  <c r="Y291" i="1" s="1"/>
  <c r="V291" i="1"/>
  <c r="U291" i="1"/>
  <c r="T291" i="1"/>
  <c r="X290" i="1"/>
  <c r="W290" i="1"/>
  <c r="Y290" i="1" s="1"/>
  <c r="V290" i="1"/>
  <c r="U290" i="1"/>
  <c r="T290" i="1"/>
  <c r="X289" i="1"/>
  <c r="W289" i="1"/>
  <c r="Y289" i="1" s="1"/>
  <c r="V289" i="1"/>
  <c r="U289" i="1"/>
  <c r="T289" i="1"/>
  <c r="X288" i="1"/>
  <c r="W288" i="1"/>
  <c r="Y288" i="1" s="1"/>
  <c r="V288" i="1"/>
  <c r="U288" i="1"/>
  <c r="T288" i="1"/>
  <c r="X287" i="1"/>
  <c r="W287" i="1"/>
  <c r="Y287" i="1" s="1"/>
  <c r="V287" i="1"/>
  <c r="U287" i="1"/>
  <c r="T287" i="1"/>
  <c r="X286" i="1"/>
  <c r="W286" i="1"/>
  <c r="Y286" i="1" s="1"/>
  <c r="V286" i="1"/>
  <c r="U286" i="1"/>
  <c r="T286" i="1"/>
  <c r="X285" i="1"/>
  <c r="W285" i="1"/>
  <c r="Y285" i="1" s="1"/>
  <c r="V285" i="1"/>
  <c r="U285" i="1"/>
  <c r="T285" i="1"/>
  <c r="X284" i="1"/>
  <c r="W284" i="1"/>
  <c r="Y284" i="1" s="1"/>
  <c r="V284" i="1"/>
  <c r="U284" i="1"/>
  <c r="T284" i="1"/>
  <c r="X283" i="1"/>
  <c r="W283" i="1"/>
  <c r="Y283" i="1" s="1"/>
  <c r="V283" i="1"/>
  <c r="U283" i="1"/>
  <c r="T283" i="1"/>
  <c r="X282" i="1"/>
  <c r="W282" i="1"/>
  <c r="Y282" i="1" s="1"/>
  <c r="V282" i="1"/>
  <c r="U282" i="1"/>
  <c r="T282" i="1"/>
  <c r="X281" i="1"/>
  <c r="W281" i="1"/>
  <c r="Y281" i="1" s="1"/>
  <c r="V281" i="1"/>
  <c r="U281" i="1"/>
  <c r="T281" i="1"/>
  <c r="X280" i="1"/>
  <c r="W280" i="1"/>
  <c r="Y280" i="1" s="1"/>
  <c r="V280" i="1"/>
  <c r="U280" i="1"/>
  <c r="T280" i="1"/>
  <c r="X279" i="1"/>
  <c r="W279" i="1"/>
  <c r="Y279" i="1" s="1"/>
  <c r="V279" i="1"/>
  <c r="U279" i="1"/>
  <c r="T279" i="1"/>
  <c r="X278" i="1"/>
  <c r="W278" i="1"/>
  <c r="Y278" i="1" s="1"/>
  <c r="V278" i="1"/>
  <c r="U278" i="1"/>
  <c r="T278" i="1"/>
  <c r="X277" i="1"/>
  <c r="W277" i="1"/>
  <c r="Y277" i="1" s="1"/>
  <c r="V277" i="1"/>
  <c r="U277" i="1"/>
  <c r="T277" i="1"/>
  <c r="X276" i="1"/>
  <c r="W276" i="1"/>
  <c r="Y276" i="1" s="1"/>
  <c r="V276" i="1"/>
  <c r="U276" i="1"/>
  <c r="T276" i="1"/>
  <c r="X275" i="1"/>
  <c r="W275" i="1"/>
  <c r="Y275" i="1" s="1"/>
  <c r="V275" i="1"/>
  <c r="U275" i="1"/>
  <c r="T275" i="1"/>
  <c r="X274" i="1"/>
  <c r="W274" i="1"/>
  <c r="Y274" i="1" s="1"/>
  <c r="V274" i="1"/>
  <c r="U274" i="1"/>
  <c r="T274" i="1"/>
  <c r="X273" i="1"/>
  <c r="W273" i="1"/>
  <c r="Y273" i="1" s="1"/>
  <c r="V273" i="1"/>
  <c r="U273" i="1"/>
  <c r="T273" i="1"/>
  <c r="X272" i="1"/>
  <c r="W272" i="1"/>
  <c r="Y272" i="1" s="1"/>
  <c r="V272" i="1"/>
  <c r="U272" i="1"/>
  <c r="T272" i="1"/>
  <c r="X271" i="1"/>
  <c r="W271" i="1"/>
  <c r="Y271" i="1" s="1"/>
  <c r="V271" i="1"/>
  <c r="U271" i="1"/>
  <c r="T271" i="1"/>
  <c r="X270" i="1"/>
  <c r="W270" i="1"/>
  <c r="Y270" i="1" s="1"/>
  <c r="V270" i="1"/>
  <c r="U270" i="1"/>
  <c r="T270" i="1"/>
  <c r="X269" i="1"/>
  <c r="W269" i="1"/>
  <c r="Y269" i="1" s="1"/>
  <c r="V269" i="1"/>
  <c r="U269" i="1"/>
  <c r="T269" i="1"/>
  <c r="X268" i="1"/>
  <c r="W268" i="1"/>
  <c r="Y268" i="1" s="1"/>
  <c r="V268" i="1"/>
  <c r="U268" i="1"/>
  <c r="T268" i="1"/>
  <c r="X267" i="1"/>
  <c r="W267" i="1"/>
  <c r="Y267" i="1" s="1"/>
  <c r="V267" i="1"/>
  <c r="U267" i="1"/>
  <c r="T267" i="1"/>
  <c r="X266" i="1"/>
  <c r="W266" i="1"/>
  <c r="Y266" i="1" s="1"/>
  <c r="V266" i="1"/>
  <c r="U266" i="1"/>
  <c r="T266" i="1"/>
  <c r="X265" i="1"/>
  <c r="W265" i="1"/>
  <c r="Y265" i="1" s="1"/>
  <c r="V265" i="1"/>
  <c r="U265" i="1"/>
  <c r="T265" i="1"/>
  <c r="X264" i="1"/>
  <c r="W264" i="1"/>
  <c r="Y264" i="1" s="1"/>
  <c r="V264" i="1"/>
  <c r="U264" i="1"/>
  <c r="T264" i="1"/>
  <c r="X263" i="1"/>
  <c r="W263" i="1"/>
  <c r="Y263" i="1" s="1"/>
  <c r="V263" i="1"/>
  <c r="U263" i="1"/>
  <c r="T263" i="1"/>
  <c r="X262" i="1"/>
  <c r="W262" i="1"/>
  <c r="Y262" i="1" s="1"/>
  <c r="V262" i="1"/>
  <c r="U262" i="1"/>
  <c r="T262" i="1"/>
  <c r="X261" i="1"/>
  <c r="W261" i="1"/>
  <c r="Y261" i="1" s="1"/>
  <c r="V261" i="1"/>
  <c r="U261" i="1"/>
  <c r="T261" i="1"/>
  <c r="X260" i="1"/>
  <c r="W260" i="1"/>
  <c r="Y260" i="1" s="1"/>
  <c r="V260" i="1"/>
  <c r="U260" i="1"/>
  <c r="T260" i="1"/>
  <c r="X259" i="1"/>
  <c r="W259" i="1"/>
  <c r="Y259" i="1" s="1"/>
  <c r="V259" i="1"/>
  <c r="U259" i="1"/>
  <c r="T259" i="1"/>
  <c r="X258" i="1"/>
  <c r="W258" i="1"/>
  <c r="Y258" i="1" s="1"/>
  <c r="V258" i="1"/>
  <c r="U258" i="1"/>
  <c r="T258" i="1"/>
  <c r="X257" i="1"/>
  <c r="W257" i="1"/>
  <c r="Y257" i="1" s="1"/>
  <c r="V257" i="1"/>
  <c r="U257" i="1"/>
  <c r="T257" i="1"/>
  <c r="X256" i="1"/>
  <c r="W256" i="1"/>
  <c r="Y256" i="1" s="1"/>
  <c r="V256" i="1"/>
  <c r="U256" i="1"/>
  <c r="T256" i="1"/>
  <c r="X255" i="1"/>
  <c r="W255" i="1"/>
  <c r="Y255" i="1" s="1"/>
  <c r="V255" i="1"/>
  <c r="U255" i="1"/>
  <c r="T255" i="1"/>
  <c r="X254" i="1"/>
  <c r="W254" i="1"/>
  <c r="Y254" i="1" s="1"/>
  <c r="V254" i="1"/>
  <c r="U254" i="1"/>
  <c r="T254" i="1"/>
  <c r="X253" i="1"/>
  <c r="W253" i="1"/>
  <c r="Y253" i="1" s="1"/>
  <c r="V253" i="1"/>
  <c r="U253" i="1"/>
  <c r="T253" i="1"/>
  <c r="X252" i="1"/>
  <c r="W252" i="1"/>
  <c r="Y252" i="1" s="1"/>
  <c r="V252" i="1"/>
  <c r="U252" i="1"/>
  <c r="T252" i="1"/>
  <c r="X251" i="1"/>
  <c r="W251" i="1"/>
  <c r="Y251" i="1" s="1"/>
  <c r="V251" i="1"/>
  <c r="U251" i="1"/>
  <c r="T251" i="1"/>
  <c r="X250" i="1"/>
  <c r="W250" i="1"/>
  <c r="Y250" i="1" s="1"/>
  <c r="V250" i="1"/>
  <c r="U250" i="1"/>
  <c r="T250" i="1"/>
  <c r="X249" i="1"/>
  <c r="W249" i="1"/>
  <c r="Y249" i="1" s="1"/>
  <c r="V249" i="1"/>
  <c r="U249" i="1"/>
  <c r="T249" i="1"/>
  <c r="X248" i="1"/>
  <c r="W248" i="1"/>
  <c r="Y248" i="1" s="1"/>
  <c r="V248" i="1"/>
  <c r="U248" i="1"/>
  <c r="T248" i="1"/>
  <c r="X247" i="1"/>
  <c r="W247" i="1"/>
  <c r="Y247" i="1" s="1"/>
  <c r="V247" i="1"/>
  <c r="U247" i="1"/>
  <c r="T247" i="1"/>
  <c r="X246" i="1"/>
  <c r="W246" i="1"/>
  <c r="Y246" i="1" s="1"/>
  <c r="V246" i="1"/>
  <c r="U246" i="1"/>
  <c r="T246" i="1"/>
  <c r="X245" i="1"/>
  <c r="W245" i="1"/>
  <c r="Y245" i="1" s="1"/>
  <c r="V245" i="1"/>
  <c r="U245" i="1"/>
  <c r="T245" i="1"/>
  <c r="X244" i="1"/>
  <c r="W244" i="1"/>
  <c r="Y244" i="1" s="1"/>
  <c r="V244" i="1"/>
  <c r="U244" i="1"/>
  <c r="T244" i="1"/>
  <c r="X243" i="1"/>
  <c r="W243" i="1"/>
  <c r="Y243" i="1" s="1"/>
  <c r="V243" i="1"/>
  <c r="U243" i="1"/>
  <c r="T243" i="1"/>
  <c r="X242" i="1"/>
  <c r="W242" i="1"/>
  <c r="Y242" i="1" s="1"/>
  <c r="V242" i="1"/>
  <c r="U242" i="1"/>
  <c r="T242" i="1"/>
  <c r="X241" i="1"/>
  <c r="W241" i="1"/>
  <c r="Y241" i="1" s="1"/>
  <c r="V241" i="1"/>
  <c r="U241" i="1"/>
  <c r="T241" i="1"/>
  <c r="X240" i="1"/>
  <c r="W240" i="1"/>
  <c r="Y240" i="1" s="1"/>
  <c r="V240" i="1"/>
  <c r="U240" i="1"/>
  <c r="T240" i="1"/>
  <c r="X239" i="1"/>
  <c r="W239" i="1"/>
  <c r="Y239" i="1" s="1"/>
  <c r="V239" i="1"/>
  <c r="U239" i="1"/>
  <c r="T239" i="1"/>
  <c r="X238" i="1"/>
  <c r="W238" i="1"/>
  <c r="Y238" i="1" s="1"/>
  <c r="V238" i="1"/>
  <c r="U238" i="1"/>
  <c r="T238" i="1"/>
  <c r="X237" i="1"/>
  <c r="W237" i="1"/>
  <c r="Y237" i="1" s="1"/>
  <c r="V237" i="1"/>
  <c r="U237" i="1"/>
  <c r="T237" i="1"/>
  <c r="X236" i="1"/>
  <c r="W236" i="1"/>
  <c r="Y236" i="1" s="1"/>
  <c r="V236" i="1"/>
  <c r="U236" i="1"/>
  <c r="T236" i="1"/>
  <c r="X235" i="1"/>
  <c r="W235" i="1"/>
  <c r="Y235" i="1" s="1"/>
  <c r="V235" i="1"/>
  <c r="U235" i="1"/>
  <c r="T235" i="1"/>
  <c r="X234" i="1"/>
  <c r="W234" i="1"/>
  <c r="Y234" i="1" s="1"/>
  <c r="V234" i="1"/>
  <c r="U234" i="1"/>
  <c r="T234" i="1"/>
  <c r="X233" i="1"/>
  <c r="W233" i="1"/>
  <c r="Y233" i="1" s="1"/>
  <c r="V233" i="1"/>
  <c r="U233" i="1"/>
  <c r="T233" i="1"/>
  <c r="X232" i="1"/>
  <c r="W232" i="1"/>
  <c r="Y232" i="1" s="1"/>
  <c r="V232" i="1"/>
  <c r="U232" i="1"/>
  <c r="T232" i="1"/>
  <c r="X231" i="1"/>
  <c r="W231" i="1"/>
  <c r="Y231" i="1" s="1"/>
  <c r="V231" i="1"/>
  <c r="U231" i="1"/>
  <c r="T231" i="1"/>
  <c r="X230" i="1"/>
  <c r="W230" i="1"/>
  <c r="Y230" i="1" s="1"/>
  <c r="V230" i="1"/>
  <c r="U230" i="1"/>
  <c r="T230" i="1"/>
  <c r="X229" i="1"/>
  <c r="W229" i="1"/>
  <c r="Y229" i="1" s="1"/>
  <c r="V229" i="1"/>
  <c r="U229" i="1"/>
  <c r="T229" i="1"/>
  <c r="X228" i="1"/>
  <c r="W228" i="1"/>
  <c r="Y228" i="1" s="1"/>
  <c r="V228" i="1"/>
  <c r="U228" i="1"/>
  <c r="T228" i="1"/>
  <c r="X227" i="1"/>
  <c r="W227" i="1"/>
  <c r="Y227" i="1" s="1"/>
  <c r="V227" i="1"/>
  <c r="U227" i="1"/>
  <c r="T227" i="1"/>
  <c r="X226" i="1"/>
  <c r="W226" i="1"/>
  <c r="Y226" i="1" s="1"/>
  <c r="V226" i="1"/>
  <c r="U226" i="1"/>
  <c r="T226" i="1"/>
  <c r="X225" i="1"/>
  <c r="W225" i="1"/>
  <c r="Y225" i="1" s="1"/>
  <c r="V225" i="1"/>
  <c r="U225" i="1"/>
  <c r="T225" i="1"/>
  <c r="X224" i="1"/>
  <c r="W224" i="1"/>
  <c r="Y224" i="1" s="1"/>
  <c r="V224" i="1"/>
  <c r="U224" i="1"/>
  <c r="T224" i="1"/>
  <c r="X223" i="1"/>
  <c r="W223" i="1"/>
  <c r="Y223" i="1" s="1"/>
  <c r="V223" i="1"/>
  <c r="U223" i="1"/>
  <c r="T223" i="1"/>
  <c r="X222" i="1"/>
  <c r="W222" i="1"/>
  <c r="Y222" i="1" s="1"/>
  <c r="V222" i="1"/>
  <c r="U222" i="1"/>
  <c r="T222" i="1"/>
  <c r="X221" i="1"/>
  <c r="W221" i="1"/>
  <c r="Y221" i="1" s="1"/>
  <c r="V221" i="1"/>
  <c r="U221" i="1"/>
  <c r="T221" i="1"/>
  <c r="X220" i="1"/>
  <c r="W220" i="1"/>
  <c r="Y220" i="1" s="1"/>
  <c r="V220" i="1"/>
  <c r="U220" i="1"/>
  <c r="T220" i="1"/>
  <c r="X219" i="1"/>
  <c r="W219" i="1"/>
  <c r="Y219" i="1" s="1"/>
  <c r="V219" i="1"/>
  <c r="U219" i="1"/>
  <c r="T219" i="1"/>
  <c r="X218" i="1"/>
  <c r="W218" i="1"/>
  <c r="Y218" i="1" s="1"/>
  <c r="V218" i="1"/>
  <c r="U218" i="1"/>
  <c r="T218" i="1"/>
  <c r="X217" i="1"/>
  <c r="W217" i="1"/>
  <c r="Y217" i="1" s="1"/>
  <c r="V217" i="1"/>
  <c r="U217" i="1"/>
  <c r="T217" i="1"/>
  <c r="X216" i="1"/>
  <c r="W216" i="1"/>
  <c r="Y216" i="1" s="1"/>
  <c r="V216" i="1"/>
  <c r="U216" i="1"/>
  <c r="T216" i="1"/>
  <c r="X215" i="1"/>
  <c r="W215" i="1"/>
  <c r="Y215" i="1" s="1"/>
  <c r="V215" i="1"/>
  <c r="U215" i="1"/>
  <c r="T215" i="1"/>
  <c r="X214" i="1"/>
  <c r="W214" i="1"/>
  <c r="Y214" i="1" s="1"/>
  <c r="V214" i="1"/>
  <c r="U214" i="1"/>
  <c r="T214" i="1"/>
  <c r="X213" i="1"/>
  <c r="W213" i="1"/>
  <c r="Y213" i="1" s="1"/>
  <c r="V213" i="1"/>
  <c r="U213" i="1"/>
  <c r="T213" i="1"/>
  <c r="X212" i="1"/>
  <c r="W212" i="1"/>
  <c r="Y212" i="1" s="1"/>
  <c r="V212" i="1"/>
  <c r="U212" i="1"/>
  <c r="T212" i="1"/>
  <c r="X211" i="1"/>
  <c r="W211" i="1"/>
  <c r="Y211" i="1" s="1"/>
  <c r="V211" i="1"/>
  <c r="U211" i="1"/>
  <c r="T211" i="1"/>
  <c r="X210" i="1"/>
  <c r="W210" i="1"/>
  <c r="Y210" i="1" s="1"/>
  <c r="V210" i="1"/>
  <c r="U210" i="1"/>
  <c r="T210" i="1"/>
  <c r="X209" i="1"/>
  <c r="W209" i="1"/>
  <c r="Y209" i="1" s="1"/>
  <c r="V209" i="1"/>
  <c r="U209" i="1"/>
  <c r="T209" i="1"/>
  <c r="X208" i="1"/>
  <c r="W208" i="1"/>
  <c r="Y208" i="1" s="1"/>
  <c r="V208" i="1"/>
  <c r="U208" i="1"/>
  <c r="T208" i="1"/>
  <c r="X207" i="1"/>
  <c r="W207" i="1"/>
  <c r="Y207" i="1" s="1"/>
  <c r="V207" i="1"/>
  <c r="U207" i="1"/>
  <c r="T207" i="1"/>
  <c r="X206" i="1"/>
  <c r="W206" i="1"/>
  <c r="Y206" i="1" s="1"/>
  <c r="V206" i="1"/>
  <c r="U206" i="1"/>
  <c r="T206" i="1"/>
  <c r="X205" i="1"/>
  <c r="W205" i="1"/>
  <c r="Y205" i="1" s="1"/>
  <c r="V205" i="1"/>
  <c r="U205" i="1"/>
  <c r="T205" i="1"/>
  <c r="X204" i="1"/>
  <c r="W204" i="1"/>
  <c r="Y204" i="1" s="1"/>
  <c r="V204" i="1"/>
  <c r="U204" i="1"/>
  <c r="T204" i="1"/>
  <c r="X203" i="1"/>
  <c r="W203" i="1"/>
  <c r="Y203" i="1" s="1"/>
  <c r="V203" i="1"/>
  <c r="U203" i="1"/>
  <c r="T203" i="1"/>
  <c r="X202" i="1"/>
  <c r="W202" i="1"/>
  <c r="Y202" i="1" s="1"/>
  <c r="V202" i="1"/>
  <c r="U202" i="1"/>
  <c r="T202" i="1"/>
  <c r="X201" i="1"/>
  <c r="W201" i="1"/>
  <c r="Y201" i="1" s="1"/>
  <c r="V201" i="1"/>
  <c r="U201" i="1"/>
  <c r="T201" i="1"/>
  <c r="X200" i="1"/>
  <c r="W200" i="1"/>
  <c r="Y200" i="1" s="1"/>
  <c r="V200" i="1"/>
  <c r="U200" i="1"/>
  <c r="T200" i="1"/>
  <c r="X199" i="1"/>
  <c r="W199" i="1"/>
  <c r="Y199" i="1" s="1"/>
  <c r="V199" i="1"/>
  <c r="U199" i="1"/>
  <c r="T199" i="1"/>
  <c r="X198" i="1"/>
  <c r="W198" i="1"/>
  <c r="Y198" i="1" s="1"/>
  <c r="V198" i="1"/>
  <c r="U198" i="1"/>
  <c r="T198" i="1"/>
  <c r="X197" i="1"/>
  <c r="W197" i="1"/>
  <c r="Y197" i="1" s="1"/>
  <c r="V197" i="1"/>
  <c r="U197" i="1"/>
  <c r="T197" i="1"/>
  <c r="X196" i="1"/>
  <c r="W196" i="1"/>
  <c r="Y196" i="1" s="1"/>
  <c r="V196" i="1"/>
  <c r="U196" i="1"/>
  <c r="T196" i="1"/>
  <c r="X195" i="1"/>
  <c r="W195" i="1"/>
  <c r="Y195" i="1" s="1"/>
  <c r="V195" i="1"/>
  <c r="U195" i="1"/>
  <c r="T195" i="1"/>
  <c r="X194" i="1"/>
  <c r="W194" i="1"/>
  <c r="Y194" i="1" s="1"/>
  <c r="V194" i="1"/>
  <c r="U194" i="1"/>
  <c r="T194" i="1"/>
  <c r="X193" i="1"/>
  <c r="W193" i="1"/>
  <c r="Y193" i="1" s="1"/>
  <c r="V193" i="1"/>
  <c r="U193" i="1"/>
  <c r="T193" i="1"/>
  <c r="X192" i="1"/>
  <c r="W192" i="1"/>
  <c r="Y192" i="1" s="1"/>
  <c r="V192" i="1"/>
  <c r="U192" i="1"/>
  <c r="T192" i="1"/>
  <c r="X191" i="1"/>
  <c r="W191" i="1"/>
  <c r="Y191" i="1" s="1"/>
  <c r="V191" i="1"/>
  <c r="U191" i="1"/>
  <c r="T191" i="1"/>
  <c r="X190" i="1"/>
  <c r="W190" i="1"/>
  <c r="Y190" i="1" s="1"/>
  <c r="V190" i="1"/>
  <c r="U190" i="1"/>
  <c r="T190" i="1"/>
  <c r="X189" i="1"/>
  <c r="W189" i="1"/>
  <c r="Y189" i="1" s="1"/>
  <c r="V189" i="1"/>
  <c r="U189" i="1"/>
  <c r="T189" i="1"/>
  <c r="X188" i="1"/>
  <c r="W188" i="1"/>
  <c r="Y188" i="1" s="1"/>
  <c r="V188" i="1"/>
  <c r="U188" i="1"/>
  <c r="T188" i="1"/>
  <c r="X187" i="1"/>
  <c r="W187" i="1"/>
  <c r="Y187" i="1" s="1"/>
  <c r="V187" i="1"/>
  <c r="U187" i="1"/>
  <c r="T187" i="1"/>
  <c r="X186" i="1"/>
  <c r="W186" i="1"/>
  <c r="Y186" i="1" s="1"/>
  <c r="V186" i="1"/>
  <c r="U186" i="1"/>
  <c r="T186" i="1"/>
  <c r="X185" i="1"/>
  <c r="W185" i="1"/>
  <c r="Y185" i="1" s="1"/>
  <c r="V185" i="1"/>
  <c r="U185" i="1"/>
  <c r="T185" i="1"/>
  <c r="X184" i="1"/>
  <c r="W184" i="1"/>
  <c r="Y184" i="1" s="1"/>
  <c r="V184" i="1"/>
  <c r="U184" i="1"/>
  <c r="T184" i="1"/>
  <c r="X183" i="1"/>
  <c r="W183" i="1"/>
  <c r="Y183" i="1" s="1"/>
  <c r="V183" i="1"/>
  <c r="U183" i="1"/>
  <c r="T183" i="1"/>
  <c r="X182" i="1"/>
  <c r="W182" i="1"/>
  <c r="Y182" i="1" s="1"/>
  <c r="V182" i="1"/>
  <c r="U182" i="1"/>
  <c r="T182" i="1"/>
  <c r="X181" i="1"/>
  <c r="W181" i="1"/>
  <c r="Y181" i="1" s="1"/>
  <c r="V181" i="1"/>
  <c r="U181" i="1"/>
  <c r="T181" i="1"/>
  <c r="X180" i="1"/>
  <c r="W180" i="1"/>
  <c r="Y180" i="1" s="1"/>
  <c r="V180" i="1"/>
  <c r="U180" i="1"/>
  <c r="T180" i="1"/>
  <c r="X179" i="1"/>
  <c r="W179" i="1"/>
  <c r="Y179" i="1" s="1"/>
  <c r="V179" i="1"/>
  <c r="U179" i="1"/>
  <c r="T179" i="1"/>
  <c r="X178" i="1"/>
  <c r="W178" i="1"/>
  <c r="Y178" i="1" s="1"/>
  <c r="V178" i="1"/>
  <c r="U178" i="1"/>
  <c r="T178" i="1"/>
  <c r="X177" i="1"/>
  <c r="W177" i="1"/>
  <c r="Y177" i="1" s="1"/>
  <c r="V177" i="1"/>
  <c r="U177" i="1"/>
  <c r="T177" i="1"/>
  <c r="X176" i="1"/>
  <c r="W176" i="1"/>
  <c r="Y176" i="1" s="1"/>
  <c r="V176" i="1"/>
  <c r="U176" i="1"/>
  <c r="T176" i="1"/>
  <c r="X175" i="1"/>
  <c r="W175" i="1"/>
  <c r="Y175" i="1" s="1"/>
  <c r="V175" i="1"/>
  <c r="U175" i="1"/>
  <c r="T175" i="1"/>
  <c r="X174" i="1"/>
  <c r="W174" i="1"/>
  <c r="Y174" i="1" s="1"/>
  <c r="V174" i="1"/>
  <c r="U174" i="1"/>
  <c r="T174" i="1"/>
  <c r="X173" i="1"/>
  <c r="W173" i="1"/>
  <c r="Y173" i="1" s="1"/>
  <c r="V173" i="1"/>
  <c r="U173" i="1"/>
  <c r="T173" i="1"/>
  <c r="X172" i="1"/>
  <c r="W172" i="1"/>
  <c r="Y172" i="1" s="1"/>
  <c r="V172" i="1"/>
  <c r="U172" i="1"/>
  <c r="T172" i="1"/>
  <c r="X171" i="1"/>
  <c r="W171" i="1"/>
  <c r="Y171" i="1" s="1"/>
  <c r="V171" i="1"/>
  <c r="U171" i="1"/>
  <c r="T171" i="1"/>
  <c r="X170" i="1"/>
  <c r="W170" i="1"/>
  <c r="Y170" i="1" s="1"/>
  <c r="V170" i="1"/>
  <c r="U170" i="1"/>
  <c r="T170" i="1"/>
  <c r="X169" i="1"/>
  <c r="W169" i="1"/>
  <c r="Y169" i="1" s="1"/>
  <c r="V169" i="1"/>
  <c r="U169" i="1"/>
  <c r="T169" i="1"/>
  <c r="X168" i="1"/>
  <c r="W168" i="1"/>
  <c r="Y168" i="1" s="1"/>
  <c r="V168" i="1"/>
  <c r="U168" i="1"/>
  <c r="T168" i="1"/>
  <c r="X167" i="1"/>
  <c r="W167" i="1"/>
  <c r="Y167" i="1" s="1"/>
  <c r="V167" i="1"/>
  <c r="U167" i="1"/>
  <c r="T167" i="1"/>
  <c r="X166" i="1"/>
  <c r="W166" i="1"/>
  <c r="Y166" i="1" s="1"/>
  <c r="V166" i="1"/>
  <c r="U166" i="1"/>
  <c r="T166" i="1"/>
  <c r="X165" i="1"/>
  <c r="W165" i="1"/>
  <c r="Y165" i="1" s="1"/>
  <c r="V165" i="1"/>
  <c r="U165" i="1"/>
  <c r="T165" i="1"/>
  <c r="X164" i="1"/>
  <c r="W164" i="1"/>
  <c r="Y164" i="1" s="1"/>
  <c r="V164" i="1"/>
  <c r="U164" i="1"/>
  <c r="T164" i="1"/>
  <c r="X163" i="1"/>
  <c r="W163" i="1"/>
  <c r="Y163" i="1" s="1"/>
  <c r="V163" i="1"/>
  <c r="U163" i="1"/>
  <c r="T163" i="1"/>
  <c r="X162" i="1"/>
  <c r="W162" i="1"/>
  <c r="Y162" i="1" s="1"/>
  <c r="V162" i="1"/>
  <c r="U162" i="1"/>
  <c r="T162" i="1"/>
  <c r="X161" i="1"/>
  <c r="W161" i="1"/>
  <c r="Y161" i="1" s="1"/>
  <c r="V161" i="1"/>
  <c r="U161" i="1"/>
  <c r="T161" i="1"/>
  <c r="X160" i="1"/>
  <c r="W160" i="1"/>
  <c r="Y160" i="1" s="1"/>
  <c r="V160" i="1"/>
  <c r="U160" i="1"/>
  <c r="T160" i="1"/>
  <c r="X159" i="1"/>
  <c r="W159" i="1"/>
  <c r="Y159" i="1" s="1"/>
  <c r="V159" i="1"/>
  <c r="U159" i="1"/>
  <c r="T159" i="1"/>
  <c r="X158" i="1"/>
  <c r="W158" i="1"/>
  <c r="Y158" i="1" s="1"/>
  <c r="V158" i="1"/>
  <c r="U158" i="1"/>
  <c r="T158" i="1"/>
  <c r="X157" i="1"/>
  <c r="W157" i="1"/>
  <c r="Y157" i="1" s="1"/>
  <c r="V157" i="1"/>
  <c r="U157" i="1"/>
  <c r="T157" i="1"/>
  <c r="X156" i="1"/>
  <c r="W156" i="1"/>
  <c r="Y156" i="1" s="1"/>
  <c r="V156" i="1"/>
  <c r="U156" i="1"/>
  <c r="T156" i="1"/>
  <c r="X155" i="1"/>
  <c r="W155" i="1"/>
  <c r="Y155" i="1" s="1"/>
  <c r="V155" i="1"/>
  <c r="U155" i="1"/>
  <c r="T155" i="1"/>
  <c r="X154" i="1"/>
  <c r="W154" i="1"/>
  <c r="Y154" i="1" s="1"/>
  <c r="V154" i="1"/>
  <c r="U154" i="1"/>
  <c r="T154" i="1"/>
  <c r="X153" i="1"/>
  <c r="W153" i="1"/>
  <c r="Y153" i="1" s="1"/>
  <c r="V153" i="1"/>
  <c r="U153" i="1"/>
  <c r="T153" i="1"/>
  <c r="X152" i="1"/>
  <c r="W152" i="1"/>
  <c r="Y152" i="1" s="1"/>
  <c r="V152" i="1"/>
  <c r="U152" i="1"/>
  <c r="T152" i="1"/>
  <c r="X151" i="1"/>
  <c r="W151" i="1"/>
  <c r="Y151" i="1" s="1"/>
  <c r="V151" i="1"/>
  <c r="U151" i="1"/>
  <c r="T151" i="1"/>
  <c r="X150" i="1"/>
  <c r="W150" i="1"/>
  <c r="Y150" i="1" s="1"/>
  <c r="V150" i="1"/>
  <c r="U150" i="1"/>
  <c r="T150" i="1"/>
  <c r="X149" i="1"/>
  <c r="W149" i="1"/>
  <c r="Y149" i="1" s="1"/>
  <c r="V149" i="1"/>
  <c r="U149" i="1"/>
  <c r="T149" i="1"/>
  <c r="X148" i="1"/>
  <c r="W148" i="1"/>
  <c r="Y148" i="1" s="1"/>
  <c r="V148" i="1"/>
  <c r="U148" i="1"/>
  <c r="T148" i="1"/>
  <c r="X147" i="1"/>
  <c r="W147" i="1"/>
  <c r="Y147" i="1" s="1"/>
  <c r="V147" i="1"/>
  <c r="U147" i="1"/>
  <c r="T147" i="1"/>
  <c r="X146" i="1"/>
  <c r="W146" i="1"/>
  <c r="Y146" i="1" s="1"/>
  <c r="V146" i="1"/>
  <c r="U146" i="1"/>
  <c r="T146" i="1"/>
  <c r="X145" i="1"/>
  <c r="W145" i="1"/>
  <c r="Y145" i="1" s="1"/>
  <c r="V145" i="1"/>
  <c r="U145" i="1"/>
  <c r="T145" i="1"/>
  <c r="X144" i="1"/>
  <c r="W144" i="1"/>
  <c r="Y144" i="1" s="1"/>
  <c r="V144" i="1"/>
  <c r="U144" i="1"/>
  <c r="T144" i="1"/>
  <c r="X143" i="1"/>
  <c r="W143" i="1"/>
  <c r="Y143" i="1" s="1"/>
  <c r="V143" i="1"/>
  <c r="U143" i="1"/>
  <c r="T143" i="1"/>
  <c r="X142" i="1"/>
  <c r="W142" i="1"/>
  <c r="Y142" i="1" s="1"/>
  <c r="V142" i="1"/>
  <c r="U142" i="1"/>
  <c r="T142" i="1"/>
  <c r="X141" i="1"/>
  <c r="W141" i="1"/>
  <c r="Y141" i="1" s="1"/>
  <c r="V141" i="1"/>
  <c r="U141" i="1"/>
  <c r="T141" i="1"/>
  <c r="X140" i="1"/>
  <c r="W140" i="1"/>
  <c r="Y140" i="1" s="1"/>
  <c r="V140" i="1"/>
  <c r="U140" i="1"/>
  <c r="T140" i="1"/>
  <c r="X139" i="1"/>
  <c r="W139" i="1"/>
  <c r="Y139" i="1" s="1"/>
  <c r="V139" i="1"/>
  <c r="U139" i="1"/>
  <c r="T139" i="1"/>
  <c r="X138" i="1"/>
  <c r="W138" i="1"/>
  <c r="Y138" i="1" s="1"/>
  <c r="V138" i="1"/>
  <c r="U138" i="1"/>
  <c r="T138" i="1"/>
  <c r="X137" i="1"/>
  <c r="W137" i="1"/>
  <c r="Y137" i="1" s="1"/>
  <c r="V137" i="1"/>
  <c r="U137" i="1"/>
  <c r="T137" i="1"/>
  <c r="X136" i="1"/>
  <c r="W136" i="1"/>
  <c r="Y136" i="1" s="1"/>
  <c r="V136" i="1"/>
  <c r="U136" i="1"/>
  <c r="T136" i="1"/>
  <c r="X135" i="1"/>
  <c r="W135" i="1"/>
  <c r="Y135" i="1" s="1"/>
  <c r="V135" i="1"/>
  <c r="U135" i="1"/>
  <c r="T135" i="1"/>
  <c r="X134" i="1"/>
  <c r="W134" i="1"/>
  <c r="Y134" i="1" s="1"/>
  <c r="V134" i="1"/>
  <c r="U134" i="1"/>
  <c r="T134" i="1"/>
  <c r="X133" i="1"/>
  <c r="W133" i="1"/>
  <c r="Y133" i="1" s="1"/>
  <c r="V133" i="1"/>
  <c r="U133" i="1"/>
  <c r="T133" i="1"/>
  <c r="X132" i="1"/>
  <c r="W132" i="1"/>
  <c r="Y132" i="1" s="1"/>
  <c r="V132" i="1"/>
  <c r="U132" i="1"/>
  <c r="T132" i="1"/>
  <c r="X131" i="1"/>
  <c r="W131" i="1"/>
  <c r="Y131" i="1" s="1"/>
  <c r="V131" i="1"/>
  <c r="U131" i="1"/>
  <c r="T131" i="1"/>
  <c r="X130" i="1"/>
  <c r="W130" i="1"/>
  <c r="Y130" i="1" s="1"/>
  <c r="V130" i="1"/>
  <c r="U130" i="1"/>
  <c r="T130" i="1"/>
  <c r="X129" i="1"/>
  <c r="W129" i="1"/>
  <c r="Y129" i="1" s="1"/>
  <c r="V129" i="1"/>
  <c r="U129" i="1"/>
  <c r="T129" i="1"/>
  <c r="X128" i="1"/>
  <c r="W128" i="1"/>
  <c r="Y128" i="1" s="1"/>
  <c r="V128" i="1"/>
  <c r="U128" i="1"/>
  <c r="T128" i="1"/>
  <c r="X127" i="1"/>
  <c r="W127" i="1"/>
  <c r="Y127" i="1" s="1"/>
  <c r="V127" i="1"/>
  <c r="U127" i="1"/>
  <c r="T127" i="1"/>
  <c r="X126" i="1"/>
  <c r="W126" i="1"/>
  <c r="Y126" i="1" s="1"/>
  <c r="V126" i="1"/>
  <c r="U126" i="1"/>
  <c r="T126" i="1"/>
  <c r="X125" i="1"/>
  <c r="W125" i="1"/>
  <c r="Y125" i="1" s="1"/>
  <c r="V125" i="1"/>
  <c r="U125" i="1"/>
  <c r="T125" i="1"/>
  <c r="X124" i="1"/>
  <c r="W124" i="1"/>
  <c r="Y124" i="1" s="1"/>
  <c r="V124" i="1"/>
  <c r="U124" i="1"/>
  <c r="T124" i="1"/>
  <c r="X123" i="1"/>
  <c r="W123" i="1"/>
  <c r="Y123" i="1" s="1"/>
  <c r="V123" i="1"/>
  <c r="U123" i="1"/>
  <c r="T123" i="1"/>
  <c r="X122" i="1"/>
  <c r="W122" i="1"/>
  <c r="Y122" i="1" s="1"/>
  <c r="V122" i="1"/>
  <c r="U122" i="1"/>
  <c r="T122" i="1"/>
  <c r="X121" i="1"/>
  <c r="W121" i="1"/>
  <c r="Y121" i="1" s="1"/>
  <c r="V121" i="1"/>
  <c r="U121" i="1"/>
  <c r="T121" i="1"/>
  <c r="X120" i="1"/>
  <c r="W120" i="1"/>
  <c r="Y120" i="1" s="1"/>
  <c r="V120" i="1"/>
  <c r="U120" i="1"/>
  <c r="T120" i="1"/>
  <c r="X119" i="1"/>
  <c r="W119" i="1"/>
  <c r="Y119" i="1" s="1"/>
  <c r="V119" i="1"/>
  <c r="U119" i="1"/>
  <c r="T119" i="1"/>
  <c r="X118" i="1"/>
  <c r="W118" i="1"/>
  <c r="Y118" i="1" s="1"/>
  <c r="V118" i="1"/>
  <c r="U118" i="1"/>
  <c r="T118" i="1"/>
  <c r="X117" i="1"/>
  <c r="W117" i="1"/>
  <c r="Y117" i="1" s="1"/>
  <c r="V117" i="1"/>
  <c r="U117" i="1"/>
  <c r="T117" i="1"/>
  <c r="X116" i="1"/>
  <c r="W116" i="1"/>
  <c r="Y116" i="1" s="1"/>
  <c r="V116" i="1"/>
  <c r="U116" i="1"/>
  <c r="T116" i="1"/>
  <c r="X115" i="1"/>
  <c r="W115" i="1"/>
  <c r="Y115" i="1" s="1"/>
  <c r="V115" i="1"/>
  <c r="U115" i="1"/>
  <c r="T115" i="1"/>
  <c r="X114" i="1"/>
  <c r="W114" i="1"/>
  <c r="Y114" i="1" s="1"/>
  <c r="V114" i="1"/>
  <c r="U114" i="1"/>
  <c r="T114" i="1"/>
  <c r="X113" i="1"/>
  <c r="W113" i="1"/>
  <c r="Y113" i="1" s="1"/>
  <c r="V113" i="1"/>
  <c r="U113" i="1"/>
  <c r="T113" i="1"/>
  <c r="X112" i="1"/>
  <c r="W112" i="1"/>
  <c r="Y112" i="1" s="1"/>
  <c r="V112" i="1"/>
  <c r="U112" i="1"/>
  <c r="T112" i="1"/>
  <c r="X111" i="1"/>
  <c r="W111" i="1"/>
  <c r="Y111" i="1" s="1"/>
  <c r="V111" i="1"/>
  <c r="U111" i="1"/>
  <c r="T111" i="1"/>
  <c r="X110" i="1"/>
  <c r="W110" i="1"/>
  <c r="Y110" i="1" s="1"/>
  <c r="V110" i="1"/>
  <c r="U110" i="1"/>
  <c r="T110" i="1"/>
  <c r="X109" i="1"/>
  <c r="W109" i="1"/>
  <c r="Y109" i="1" s="1"/>
  <c r="V109" i="1"/>
  <c r="U109" i="1"/>
  <c r="T109" i="1"/>
  <c r="X108" i="1"/>
  <c r="W108" i="1"/>
  <c r="Y108" i="1" s="1"/>
  <c r="V108" i="1"/>
  <c r="U108" i="1"/>
  <c r="T108" i="1"/>
  <c r="X107" i="1"/>
  <c r="W107" i="1"/>
  <c r="Y107" i="1" s="1"/>
  <c r="V107" i="1"/>
  <c r="U107" i="1"/>
  <c r="T107" i="1"/>
  <c r="X106" i="1"/>
  <c r="W106" i="1"/>
  <c r="Y106" i="1" s="1"/>
  <c r="V106" i="1"/>
  <c r="U106" i="1"/>
  <c r="T106" i="1"/>
  <c r="X105" i="1"/>
  <c r="W105" i="1"/>
  <c r="Y105" i="1" s="1"/>
  <c r="V105" i="1"/>
  <c r="U105" i="1"/>
  <c r="T105" i="1"/>
  <c r="X104" i="1"/>
  <c r="W104" i="1"/>
  <c r="Y104" i="1" s="1"/>
  <c r="V104" i="1"/>
  <c r="U104" i="1"/>
  <c r="T104" i="1"/>
  <c r="X103" i="1"/>
  <c r="W103" i="1"/>
  <c r="Y103" i="1" s="1"/>
  <c r="V103" i="1"/>
  <c r="U103" i="1"/>
  <c r="T103" i="1"/>
  <c r="X102" i="1"/>
  <c r="W102" i="1"/>
  <c r="Y102" i="1" s="1"/>
  <c r="V102" i="1"/>
  <c r="U102" i="1"/>
  <c r="T102" i="1"/>
  <c r="X101" i="1"/>
  <c r="W101" i="1"/>
  <c r="Y101" i="1" s="1"/>
  <c r="V101" i="1"/>
  <c r="U101" i="1"/>
  <c r="T101" i="1"/>
  <c r="X100" i="1"/>
  <c r="W100" i="1"/>
  <c r="Y100" i="1" s="1"/>
  <c r="V100" i="1"/>
  <c r="U100" i="1"/>
  <c r="T100" i="1"/>
  <c r="X99" i="1"/>
  <c r="W99" i="1"/>
  <c r="Y99" i="1" s="1"/>
  <c r="V99" i="1"/>
  <c r="U99" i="1"/>
  <c r="T99" i="1"/>
  <c r="X98" i="1"/>
  <c r="W98" i="1"/>
  <c r="Y98" i="1" s="1"/>
  <c r="V98" i="1"/>
  <c r="U98" i="1"/>
  <c r="T98" i="1"/>
  <c r="X97" i="1"/>
  <c r="W97" i="1"/>
  <c r="Y97" i="1" s="1"/>
  <c r="V97" i="1"/>
  <c r="U97" i="1"/>
  <c r="T97" i="1"/>
  <c r="X96" i="1"/>
  <c r="W96" i="1"/>
  <c r="Y96" i="1" s="1"/>
  <c r="V96" i="1"/>
  <c r="U96" i="1"/>
  <c r="T96" i="1"/>
  <c r="X95" i="1"/>
  <c r="W95" i="1"/>
  <c r="Y95" i="1" s="1"/>
  <c r="V95" i="1"/>
  <c r="U95" i="1"/>
  <c r="T95" i="1"/>
  <c r="X94" i="1"/>
  <c r="W94" i="1"/>
  <c r="Y94" i="1" s="1"/>
  <c r="V94" i="1"/>
  <c r="U94" i="1"/>
  <c r="T94" i="1"/>
  <c r="X93" i="1"/>
  <c r="W93" i="1"/>
  <c r="Y93" i="1" s="1"/>
  <c r="V93" i="1"/>
  <c r="U93" i="1"/>
  <c r="T93" i="1"/>
  <c r="X92" i="1"/>
  <c r="W92" i="1"/>
  <c r="Y92" i="1" s="1"/>
  <c r="V92" i="1"/>
  <c r="U92" i="1"/>
  <c r="T92" i="1"/>
  <c r="X91" i="1"/>
  <c r="W91" i="1"/>
  <c r="Y91" i="1" s="1"/>
  <c r="V91" i="1"/>
  <c r="U91" i="1"/>
  <c r="T91" i="1"/>
  <c r="X90" i="1"/>
  <c r="W90" i="1"/>
  <c r="Y90" i="1" s="1"/>
  <c r="V90" i="1"/>
  <c r="U90" i="1"/>
  <c r="T90" i="1"/>
  <c r="X89" i="1"/>
  <c r="W89" i="1"/>
  <c r="Y89" i="1" s="1"/>
  <c r="V89" i="1"/>
  <c r="U89" i="1"/>
  <c r="T89" i="1"/>
  <c r="X88" i="1"/>
  <c r="W88" i="1"/>
  <c r="Y88" i="1" s="1"/>
  <c r="V88" i="1"/>
  <c r="U88" i="1"/>
  <c r="T88" i="1"/>
  <c r="X87" i="1"/>
  <c r="W87" i="1"/>
  <c r="Y87" i="1" s="1"/>
  <c r="V87" i="1"/>
  <c r="U87" i="1"/>
  <c r="T87" i="1"/>
  <c r="X86" i="1"/>
  <c r="W86" i="1"/>
  <c r="Y86" i="1" s="1"/>
  <c r="V86" i="1"/>
  <c r="U86" i="1"/>
  <c r="T86" i="1"/>
  <c r="X85" i="1"/>
  <c r="W85" i="1"/>
  <c r="Y85" i="1" s="1"/>
  <c r="V85" i="1"/>
  <c r="U85" i="1"/>
  <c r="T85" i="1"/>
  <c r="X84" i="1"/>
  <c r="W84" i="1"/>
  <c r="Y84" i="1" s="1"/>
  <c r="V84" i="1"/>
  <c r="U84" i="1"/>
  <c r="T84" i="1"/>
  <c r="X83" i="1"/>
  <c r="W83" i="1"/>
  <c r="Y83" i="1" s="1"/>
  <c r="V83" i="1"/>
  <c r="U83" i="1"/>
  <c r="T83" i="1"/>
  <c r="X82" i="1"/>
  <c r="W82" i="1"/>
  <c r="Y82" i="1" s="1"/>
  <c r="V82" i="1"/>
  <c r="U82" i="1"/>
  <c r="T82" i="1"/>
  <c r="X81" i="1"/>
  <c r="W81" i="1"/>
  <c r="Y81" i="1" s="1"/>
  <c r="V81" i="1"/>
  <c r="U81" i="1"/>
  <c r="T81" i="1"/>
  <c r="X80" i="1"/>
  <c r="W80" i="1"/>
  <c r="Y80" i="1" s="1"/>
  <c r="V80" i="1"/>
  <c r="U80" i="1"/>
  <c r="T80" i="1"/>
  <c r="X79" i="1"/>
  <c r="W79" i="1"/>
  <c r="Y79" i="1" s="1"/>
  <c r="V79" i="1"/>
  <c r="U79" i="1"/>
  <c r="T79" i="1"/>
  <c r="X78" i="1"/>
  <c r="W78" i="1"/>
  <c r="Y78" i="1" s="1"/>
  <c r="V78" i="1"/>
  <c r="U78" i="1"/>
  <c r="T78" i="1"/>
  <c r="X77" i="1"/>
  <c r="W77" i="1"/>
  <c r="Y77" i="1" s="1"/>
  <c r="V77" i="1"/>
  <c r="U77" i="1"/>
  <c r="T77" i="1"/>
  <c r="X76" i="1"/>
  <c r="W76" i="1"/>
  <c r="Y76" i="1" s="1"/>
  <c r="V76" i="1"/>
  <c r="U76" i="1"/>
  <c r="T76" i="1"/>
  <c r="X75" i="1"/>
  <c r="W75" i="1"/>
  <c r="Y75" i="1" s="1"/>
  <c r="V75" i="1"/>
  <c r="U75" i="1"/>
  <c r="T75" i="1"/>
  <c r="X74" i="1"/>
  <c r="W74" i="1"/>
  <c r="Y74" i="1" s="1"/>
  <c r="V74" i="1"/>
  <c r="U74" i="1"/>
  <c r="T74" i="1"/>
  <c r="X73" i="1"/>
  <c r="W73" i="1"/>
  <c r="Y73" i="1" s="1"/>
  <c r="V73" i="1"/>
  <c r="U73" i="1"/>
  <c r="T73" i="1"/>
  <c r="X72" i="1"/>
  <c r="W72" i="1"/>
  <c r="Y72" i="1" s="1"/>
  <c r="V72" i="1"/>
  <c r="U72" i="1"/>
  <c r="T72" i="1"/>
  <c r="X71" i="1"/>
  <c r="W71" i="1"/>
  <c r="Y71" i="1" s="1"/>
  <c r="V71" i="1"/>
  <c r="U71" i="1"/>
  <c r="T71" i="1"/>
  <c r="X70" i="1"/>
  <c r="W70" i="1"/>
  <c r="Y70" i="1" s="1"/>
  <c r="V70" i="1"/>
  <c r="U70" i="1"/>
  <c r="T70" i="1"/>
  <c r="X69" i="1"/>
  <c r="W69" i="1"/>
  <c r="Y69" i="1" s="1"/>
  <c r="V69" i="1"/>
  <c r="U69" i="1"/>
  <c r="T69" i="1"/>
  <c r="X68" i="1"/>
  <c r="W68" i="1"/>
  <c r="Y68" i="1" s="1"/>
  <c r="V68" i="1"/>
  <c r="U68" i="1"/>
  <c r="T68" i="1"/>
  <c r="X67" i="1"/>
  <c r="W67" i="1"/>
  <c r="Y67" i="1" s="1"/>
  <c r="V67" i="1"/>
  <c r="U67" i="1"/>
  <c r="T67" i="1"/>
  <c r="X66" i="1"/>
  <c r="W66" i="1"/>
  <c r="Y66" i="1" s="1"/>
  <c r="V66" i="1"/>
  <c r="U66" i="1"/>
  <c r="T66" i="1"/>
  <c r="X65" i="1"/>
  <c r="W65" i="1"/>
  <c r="Y65" i="1" s="1"/>
  <c r="V65" i="1"/>
  <c r="U65" i="1"/>
  <c r="T65" i="1"/>
  <c r="X64" i="1"/>
  <c r="W64" i="1"/>
  <c r="Y64" i="1" s="1"/>
  <c r="V64" i="1"/>
  <c r="U64" i="1"/>
  <c r="T64" i="1"/>
  <c r="X63" i="1"/>
  <c r="W63" i="1"/>
  <c r="Y63" i="1" s="1"/>
  <c r="V63" i="1"/>
  <c r="U63" i="1"/>
  <c r="T63" i="1"/>
  <c r="X62" i="1"/>
  <c r="W62" i="1"/>
  <c r="Y62" i="1" s="1"/>
  <c r="V62" i="1"/>
  <c r="U62" i="1"/>
  <c r="T62" i="1"/>
  <c r="X61" i="1"/>
  <c r="W61" i="1"/>
  <c r="Y61" i="1" s="1"/>
  <c r="V61" i="1"/>
  <c r="U61" i="1"/>
  <c r="T61" i="1"/>
  <c r="X60" i="1"/>
  <c r="W60" i="1"/>
  <c r="Y60" i="1" s="1"/>
  <c r="V60" i="1"/>
  <c r="U60" i="1"/>
  <c r="T60" i="1"/>
  <c r="X59" i="1"/>
  <c r="W59" i="1"/>
  <c r="Y59" i="1" s="1"/>
  <c r="V59" i="1"/>
  <c r="U59" i="1"/>
  <c r="T59" i="1"/>
  <c r="X58" i="1"/>
  <c r="W58" i="1"/>
  <c r="Y58" i="1" s="1"/>
  <c r="V58" i="1"/>
  <c r="U58" i="1"/>
  <c r="T58" i="1"/>
  <c r="X57" i="1"/>
  <c r="W57" i="1"/>
  <c r="Y57" i="1" s="1"/>
  <c r="V57" i="1"/>
  <c r="U57" i="1"/>
  <c r="T57" i="1"/>
  <c r="X56" i="1"/>
  <c r="W56" i="1"/>
  <c r="Y56" i="1" s="1"/>
  <c r="V56" i="1"/>
  <c r="U56" i="1"/>
  <c r="T56" i="1"/>
  <c r="X55" i="1"/>
  <c r="W55" i="1"/>
  <c r="Y55" i="1" s="1"/>
  <c r="V55" i="1"/>
  <c r="U55" i="1"/>
  <c r="T55" i="1"/>
  <c r="X54" i="1"/>
  <c r="W54" i="1"/>
  <c r="Y54" i="1" s="1"/>
  <c r="V54" i="1"/>
  <c r="U54" i="1"/>
  <c r="T54" i="1"/>
  <c r="X53" i="1"/>
  <c r="W53" i="1"/>
  <c r="Y53" i="1" s="1"/>
  <c r="V53" i="1"/>
  <c r="U53" i="1"/>
  <c r="T53" i="1"/>
  <c r="X52" i="1"/>
  <c r="W52" i="1"/>
  <c r="Y52" i="1" s="1"/>
  <c r="V52" i="1"/>
  <c r="U52" i="1"/>
  <c r="T52" i="1"/>
  <c r="X51" i="1"/>
  <c r="W51" i="1"/>
  <c r="Y51" i="1" s="1"/>
  <c r="V51" i="1"/>
  <c r="U51" i="1"/>
  <c r="T51" i="1"/>
  <c r="X50" i="1"/>
  <c r="W50" i="1"/>
  <c r="Y50" i="1" s="1"/>
  <c r="V50" i="1"/>
  <c r="U50" i="1"/>
  <c r="T50" i="1"/>
  <c r="X49" i="1"/>
  <c r="W49" i="1"/>
  <c r="Y49" i="1" s="1"/>
  <c r="V49" i="1"/>
  <c r="U49" i="1"/>
  <c r="T49" i="1"/>
  <c r="X48" i="1"/>
  <c r="W48" i="1"/>
  <c r="Y48" i="1" s="1"/>
  <c r="V48" i="1"/>
  <c r="U48" i="1"/>
  <c r="T48" i="1"/>
  <c r="X47" i="1"/>
  <c r="W47" i="1"/>
  <c r="Y47" i="1" s="1"/>
  <c r="V47" i="1"/>
  <c r="U47" i="1"/>
  <c r="T47" i="1"/>
  <c r="X46" i="1"/>
  <c r="W46" i="1"/>
  <c r="Y46" i="1" s="1"/>
  <c r="V46" i="1"/>
  <c r="U46" i="1"/>
  <c r="T46" i="1"/>
  <c r="X45" i="1"/>
  <c r="W45" i="1"/>
  <c r="Y45" i="1" s="1"/>
  <c r="V45" i="1"/>
  <c r="U45" i="1"/>
  <c r="T45" i="1"/>
  <c r="X44" i="1"/>
  <c r="W44" i="1"/>
  <c r="Y44" i="1" s="1"/>
  <c r="V44" i="1"/>
  <c r="U44" i="1"/>
  <c r="T44" i="1"/>
  <c r="X43" i="1"/>
  <c r="W43" i="1"/>
  <c r="Y43" i="1" s="1"/>
  <c r="V43" i="1"/>
  <c r="U43" i="1"/>
  <c r="T43" i="1"/>
  <c r="X42" i="1"/>
  <c r="W42" i="1"/>
  <c r="Y42" i="1" s="1"/>
  <c r="V42" i="1"/>
  <c r="U42" i="1"/>
  <c r="T42" i="1"/>
  <c r="X41" i="1"/>
  <c r="W41" i="1"/>
  <c r="Y41" i="1" s="1"/>
  <c r="V41" i="1"/>
  <c r="U41" i="1"/>
  <c r="T41" i="1"/>
  <c r="X40" i="1"/>
  <c r="W40" i="1"/>
  <c r="Y40" i="1" s="1"/>
  <c r="V40" i="1"/>
  <c r="U40" i="1"/>
  <c r="T40" i="1"/>
  <c r="X39" i="1"/>
  <c r="W39" i="1"/>
  <c r="Y39" i="1" s="1"/>
  <c r="V39" i="1"/>
  <c r="U39" i="1"/>
  <c r="T39" i="1"/>
  <c r="X38" i="1"/>
  <c r="W38" i="1"/>
  <c r="Y38" i="1" s="1"/>
  <c r="V38" i="1"/>
  <c r="U38" i="1"/>
  <c r="T38" i="1"/>
  <c r="X37" i="1"/>
  <c r="W37" i="1"/>
  <c r="Y37" i="1" s="1"/>
  <c r="V37" i="1"/>
  <c r="U37" i="1"/>
  <c r="T37" i="1"/>
  <c r="X36" i="1"/>
  <c r="W36" i="1"/>
  <c r="Y36" i="1" s="1"/>
  <c r="V36" i="1"/>
  <c r="U36" i="1"/>
  <c r="T36" i="1"/>
  <c r="X35" i="1"/>
  <c r="W35" i="1"/>
  <c r="Y35" i="1" s="1"/>
  <c r="V35" i="1"/>
  <c r="U35" i="1"/>
  <c r="T35" i="1"/>
  <c r="X34" i="1"/>
  <c r="W34" i="1"/>
  <c r="Y34" i="1" s="1"/>
  <c r="V34" i="1"/>
  <c r="U34" i="1"/>
  <c r="T34" i="1"/>
  <c r="X33" i="1"/>
  <c r="W33" i="1"/>
  <c r="Y33" i="1" s="1"/>
  <c r="V33" i="1"/>
  <c r="U33" i="1"/>
  <c r="T33" i="1"/>
  <c r="X32" i="1"/>
  <c r="W32" i="1"/>
  <c r="Y32" i="1" s="1"/>
  <c r="V32" i="1"/>
  <c r="U32" i="1"/>
  <c r="T32" i="1"/>
  <c r="X31" i="1"/>
  <c r="W31" i="1"/>
  <c r="Y31" i="1" s="1"/>
  <c r="V31" i="1"/>
  <c r="U31" i="1"/>
  <c r="T31" i="1"/>
  <c r="X30" i="1"/>
  <c r="W30" i="1"/>
  <c r="Y30" i="1" s="1"/>
  <c r="V30" i="1"/>
  <c r="U30" i="1"/>
  <c r="T30" i="1"/>
  <c r="X29" i="1"/>
  <c r="W29" i="1"/>
  <c r="Y29" i="1" s="1"/>
  <c r="V29" i="1"/>
  <c r="U29" i="1"/>
  <c r="T29" i="1"/>
  <c r="X28" i="1"/>
  <c r="W28" i="1"/>
  <c r="Y28" i="1" s="1"/>
  <c r="V28" i="1"/>
  <c r="U28" i="1"/>
  <c r="T28" i="1"/>
  <c r="X27" i="1"/>
  <c r="W27" i="1"/>
  <c r="Y27" i="1" s="1"/>
  <c r="V27" i="1"/>
  <c r="U27" i="1"/>
  <c r="T27" i="1"/>
  <c r="X26" i="1"/>
  <c r="W26" i="1"/>
  <c r="Y26" i="1" s="1"/>
  <c r="V26" i="1"/>
  <c r="U26" i="1"/>
  <c r="T26" i="1"/>
  <c r="X25" i="1"/>
  <c r="W25" i="1"/>
  <c r="Y25" i="1" s="1"/>
  <c r="V25" i="1"/>
  <c r="U25" i="1"/>
  <c r="T25" i="1"/>
  <c r="X24" i="1"/>
  <c r="W24" i="1"/>
  <c r="Y24" i="1" s="1"/>
  <c r="V24" i="1"/>
  <c r="U24" i="1"/>
  <c r="T24" i="1"/>
  <c r="X23" i="1"/>
  <c r="W23" i="1"/>
  <c r="Y23" i="1" s="1"/>
  <c r="V23" i="1"/>
  <c r="U23" i="1"/>
  <c r="T23" i="1"/>
  <c r="X22" i="1"/>
  <c r="W22" i="1"/>
  <c r="Y22" i="1" s="1"/>
  <c r="V22" i="1"/>
  <c r="U22" i="1"/>
  <c r="T22" i="1"/>
  <c r="X21" i="1"/>
  <c r="W21" i="1"/>
  <c r="Y21" i="1" s="1"/>
  <c r="V21" i="1"/>
  <c r="U21" i="1"/>
  <c r="T21" i="1"/>
  <c r="X20" i="1"/>
  <c r="W20" i="1"/>
  <c r="Y20" i="1" s="1"/>
  <c r="V20" i="1"/>
  <c r="U20" i="1"/>
  <c r="T20" i="1"/>
  <c r="X19" i="1"/>
  <c r="W19" i="1"/>
  <c r="Y19" i="1" s="1"/>
  <c r="V19" i="1"/>
  <c r="U19" i="1"/>
  <c r="T19" i="1"/>
  <c r="X18" i="1"/>
  <c r="W18" i="1"/>
  <c r="Y18" i="1" s="1"/>
  <c r="V18" i="1"/>
  <c r="U18" i="1"/>
  <c r="T18" i="1"/>
  <c r="X17" i="1"/>
  <c r="W17" i="1"/>
  <c r="Y17" i="1" s="1"/>
  <c r="V17" i="1"/>
  <c r="U17" i="1"/>
  <c r="T17" i="1"/>
  <c r="X16" i="1"/>
  <c r="W16" i="1"/>
  <c r="Y16" i="1" s="1"/>
  <c r="V16" i="1"/>
  <c r="U16" i="1"/>
  <c r="T16" i="1"/>
  <c r="X15" i="1"/>
  <c r="W15" i="1"/>
  <c r="Y15" i="1" s="1"/>
  <c r="V15" i="1"/>
  <c r="U15" i="1"/>
  <c r="T15" i="1"/>
  <c r="X14" i="1"/>
  <c r="W14" i="1"/>
  <c r="Y14" i="1" s="1"/>
  <c r="V14" i="1"/>
  <c r="U14" i="1"/>
  <c r="T14" i="1"/>
  <c r="X13" i="1"/>
  <c r="W13" i="1"/>
  <c r="Y13" i="1" s="1"/>
  <c r="V13" i="1"/>
  <c r="U13" i="1"/>
  <c r="T13" i="1"/>
  <c r="X12" i="1"/>
  <c r="W12" i="1"/>
  <c r="Y12" i="1" s="1"/>
  <c r="V12" i="1"/>
  <c r="U12" i="1"/>
  <c r="T12" i="1"/>
  <c r="X11" i="1"/>
  <c r="W11" i="1"/>
  <c r="Y11" i="1" s="1"/>
  <c r="V11" i="1"/>
  <c r="U11" i="1"/>
  <c r="T11" i="1"/>
  <c r="X10" i="1"/>
  <c r="W10" i="1"/>
  <c r="Y10" i="1" s="1"/>
  <c r="V10" i="1"/>
  <c r="U10" i="1"/>
  <c r="T10" i="1"/>
  <c r="X9" i="1"/>
  <c r="W9" i="1"/>
  <c r="Y9" i="1" s="1"/>
  <c r="V9" i="1"/>
  <c r="U9" i="1"/>
  <c r="T9" i="1"/>
  <c r="X8" i="1"/>
  <c r="W8" i="1"/>
  <c r="Y8" i="1" s="1"/>
  <c r="V8" i="1"/>
  <c r="U8" i="1"/>
  <c r="T8" i="1"/>
  <c r="X7" i="1"/>
  <c r="W7" i="1"/>
  <c r="Y7" i="1" s="1"/>
  <c r="V7" i="1"/>
  <c r="U7" i="1"/>
  <c r="T7" i="1"/>
  <c r="X6" i="1"/>
  <c r="W6" i="1"/>
  <c r="Y6" i="1" s="1"/>
  <c r="V6" i="1"/>
  <c r="U6" i="1"/>
  <c r="T6" i="1"/>
  <c r="X5" i="1"/>
  <c r="W5" i="1"/>
  <c r="Y5" i="1" s="1"/>
  <c r="V5" i="1"/>
  <c r="U5" i="1"/>
  <c r="T5" i="1"/>
  <c r="X4" i="1"/>
  <c r="W4" i="1"/>
  <c r="Y4" i="1" s="1"/>
  <c r="V4" i="1"/>
  <c r="U4" i="1"/>
  <c r="T4" i="1"/>
  <c r="X3" i="1"/>
  <c r="W3" i="1"/>
  <c r="Y3" i="1" s="1"/>
  <c r="V3" i="1"/>
  <c r="U3" i="1"/>
  <c r="T3" i="1"/>
  <c r="X2" i="1"/>
  <c r="W2" i="1"/>
  <c r="Y2" i="1" s="1"/>
  <c r="V2" i="1"/>
  <c r="U2" i="1"/>
  <c r="T2" i="1"/>
  <c r="D16" i="2"/>
  <c r="T908" i="1" l="1"/>
  <c r="U908" i="1"/>
</calcChain>
</file>

<file path=xl/sharedStrings.xml><?xml version="1.0" encoding="utf-8"?>
<sst xmlns="http://schemas.openxmlformats.org/spreadsheetml/2006/main" count="24247" uniqueCount="5867">
  <si>
    <t>District</t>
  </si>
  <si>
    <t>Fund</t>
  </si>
  <si>
    <t>SubFund</t>
  </si>
  <si>
    <t>Site</t>
  </si>
  <si>
    <t>Program</t>
  </si>
  <si>
    <t>SubProgram</t>
  </si>
  <si>
    <t>Object</t>
  </si>
  <si>
    <t>Type</t>
  </si>
  <si>
    <t>72</t>
  </si>
  <si>
    <t>01</t>
  </si>
  <si>
    <t>00</t>
  </si>
  <si>
    <t>03</t>
  </si>
  <si>
    <t>0000</t>
  </si>
  <si>
    <t>311000</t>
  </si>
  <si>
    <t>334000</t>
  </si>
  <si>
    <t>8103</t>
  </si>
  <si>
    <t>120100</t>
  </si>
  <si>
    <t>6010</t>
  </si>
  <si>
    <t>210000</t>
  </si>
  <si>
    <t>218100</t>
  </si>
  <si>
    <t>6150</t>
  </si>
  <si>
    <t>238500</t>
  </si>
  <si>
    <t>238600</t>
  </si>
  <si>
    <t>312000</t>
  </si>
  <si>
    <t>315000</t>
  </si>
  <si>
    <t>316000</t>
  </si>
  <si>
    <t>318000</t>
  </si>
  <si>
    <t>322000</t>
  </si>
  <si>
    <t>322800</t>
  </si>
  <si>
    <t>332800</t>
  </si>
  <si>
    <t>334600</t>
  </si>
  <si>
    <t>336000</t>
  </si>
  <si>
    <t>342100</t>
  </si>
  <si>
    <t>342200</t>
  </si>
  <si>
    <t>342300</t>
  </si>
  <si>
    <t>342400</t>
  </si>
  <si>
    <t>342500</t>
  </si>
  <si>
    <t>343300</t>
  </si>
  <si>
    <t>343400</t>
  </si>
  <si>
    <t>343500</t>
  </si>
  <si>
    <t>352000</t>
  </si>
  <si>
    <t>352800</t>
  </si>
  <si>
    <t>353000</t>
  </si>
  <si>
    <t>353800</t>
  </si>
  <si>
    <t>362000</t>
  </si>
  <si>
    <t>362800</t>
  </si>
  <si>
    <t>363000</t>
  </si>
  <si>
    <t>392000</t>
  </si>
  <si>
    <t>392800</t>
  </si>
  <si>
    <t>393000</t>
  </si>
  <si>
    <t>398200</t>
  </si>
  <si>
    <t>398300</t>
  </si>
  <si>
    <t>398400</t>
  </si>
  <si>
    <t>421000</t>
  </si>
  <si>
    <t>422000</t>
  </si>
  <si>
    <t>443000</t>
  </si>
  <si>
    <t>450000</t>
  </si>
  <si>
    <t>511300</t>
  </si>
  <si>
    <t>520000</t>
  </si>
  <si>
    <t>520600</t>
  </si>
  <si>
    <t>520700</t>
  </si>
  <si>
    <t>520800</t>
  </si>
  <si>
    <t>521000</t>
  </si>
  <si>
    <t>531000</t>
  </si>
  <si>
    <t>535000</t>
  </si>
  <si>
    <t>554000</t>
  </si>
  <si>
    <t>6570</t>
  </si>
  <si>
    <t>562000</t>
  </si>
  <si>
    <t>580900</t>
  </si>
  <si>
    <t>583000</t>
  </si>
  <si>
    <t>642000</t>
  </si>
  <si>
    <t>0236</t>
  </si>
  <si>
    <t>8110</t>
  </si>
  <si>
    <t>739000</t>
  </si>
  <si>
    <t>7310</t>
  </si>
  <si>
    <t>8115</t>
  </si>
  <si>
    <t>7010</t>
  </si>
  <si>
    <t>238900</t>
  </si>
  <si>
    <t>342000</t>
  </si>
  <si>
    <t>0305</t>
  </si>
  <si>
    <t>6820</t>
  </si>
  <si>
    <t>0426</t>
  </si>
  <si>
    <t>6840</t>
  </si>
  <si>
    <t>0427</t>
  </si>
  <si>
    <t>0432</t>
  </si>
  <si>
    <t>0464</t>
  </si>
  <si>
    <t>0471</t>
  </si>
  <si>
    <t>332000</t>
  </si>
  <si>
    <t>8203</t>
  </si>
  <si>
    <t>148000</t>
  </si>
  <si>
    <t>6499</t>
  </si>
  <si>
    <t>238000</t>
  </si>
  <si>
    <t>455100</t>
  </si>
  <si>
    <t>561100</t>
  </si>
  <si>
    <t>580100</t>
  </si>
  <si>
    <t>9000</t>
  </si>
  <si>
    <t>120000</t>
  </si>
  <si>
    <t>6600</t>
  </si>
  <si>
    <t>218000</t>
  </si>
  <si>
    <t>238200</t>
  </si>
  <si>
    <t>323000</t>
  </si>
  <si>
    <t>333000</t>
  </si>
  <si>
    <t>333900</t>
  </si>
  <si>
    <t>343100</t>
  </si>
  <si>
    <t>561000</t>
  </si>
  <si>
    <t>563700</t>
  </si>
  <si>
    <t>564000</t>
  </si>
  <si>
    <t>630000</t>
  </si>
  <si>
    <t>640000</t>
  </si>
  <si>
    <t>6770</t>
  </si>
  <si>
    <t>9003</t>
  </si>
  <si>
    <t>128700</t>
  </si>
  <si>
    <t>6099</t>
  </si>
  <si>
    <t>343200</t>
  </si>
  <si>
    <t>363800</t>
  </si>
  <si>
    <t>393800</t>
  </si>
  <si>
    <t>398500</t>
  </si>
  <si>
    <t>9004</t>
  </si>
  <si>
    <t>6730</t>
  </si>
  <si>
    <t>238100</t>
  </si>
  <si>
    <t>323800</t>
  </si>
  <si>
    <t>399200</t>
  </si>
  <si>
    <t>571100</t>
  </si>
  <si>
    <t>580200</t>
  </si>
  <si>
    <t>9005</t>
  </si>
  <si>
    <t>148600</t>
  </si>
  <si>
    <t>444000</t>
  </si>
  <si>
    <t>9006</t>
  </si>
  <si>
    <t>6720</t>
  </si>
  <si>
    <t>571000</t>
  </si>
  <si>
    <t>572000</t>
  </si>
  <si>
    <t>573000</t>
  </si>
  <si>
    <t>6460</t>
  </si>
  <si>
    <t>581900</t>
  </si>
  <si>
    <t>9007</t>
  </si>
  <si>
    <t>9010</t>
  </si>
  <si>
    <t>6780</t>
  </si>
  <si>
    <t>563000</t>
  </si>
  <si>
    <t>563900</t>
  </si>
  <si>
    <t>9011</t>
  </si>
  <si>
    <t>544000</t>
  </si>
  <si>
    <t>9014</t>
  </si>
  <si>
    <t>7100</t>
  </si>
  <si>
    <t>9020</t>
  </si>
  <si>
    <t>0261</t>
  </si>
  <si>
    <t>0511</t>
  </si>
  <si>
    <t>6199</t>
  </si>
  <si>
    <t>9200</t>
  </si>
  <si>
    <t>218800</t>
  </si>
  <si>
    <t>555000</t>
  </si>
  <si>
    <t>9301</t>
  </si>
  <si>
    <t>9302</t>
  </si>
  <si>
    <t>9303</t>
  </si>
  <si>
    <t>6910</t>
  </si>
  <si>
    <t>6940</t>
  </si>
  <si>
    <t>6960</t>
  </si>
  <si>
    <t>238700</t>
  </si>
  <si>
    <t>9304</t>
  </si>
  <si>
    <t>210100</t>
  </si>
  <si>
    <t>9503</t>
  </si>
  <si>
    <t>6799</t>
  </si>
  <si>
    <t>9505</t>
  </si>
  <si>
    <t>6530</t>
  </si>
  <si>
    <t>452000</t>
  </si>
  <si>
    <t>9506</t>
  </si>
  <si>
    <t>6510</t>
  </si>
  <si>
    <t>451000</t>
  </si>
  <si>
    <t>551000</t>
  </si>
  <si>
    <t>552000</t>
  </si>
  <si>
    <t>553000</t>
  </si>
  <si>
    <t>553500</t>
  </si>
  <si>
    <t>553600</t>
  </si>
  <si>
    <t>556000</t>
  </si>
  <si>
    <t>558000</t>
  </si>
  <si>
    <t>563100</t>
  </si>
  <si>
    <t>9507</t>
  </si>
  <si>
    <t>512000</t>
  </si>
  <si>
    <t>9508</t>
  </si>
  <si>
    <t>9509</t>
  </si>
  <si>
    <t>6710</t>
  </si>
  <si>
    <t>9519</t>
  </si>
  <si>
    <t>9521</t>
  </si>
  <si>
    <t>9600</t>
  </si>
  <si>
    <t>9750</t>
  </si>
  <si>
    <t>340000</t>
  </si>
  <si>
    <t>350000</t>
  </si>
  <si>
    <t>394100</t>
  </si>
  <si>
    <t>584000</t>
  </si>
  <si>
    <t>6750</t>
  </si>
  <si>
    <t>584100</t>
  </si>
  <si>
    <t>584200</t>
  </si>
  <si>
    <t>584300</t>
  </si>
  <si>
    <t>584400</t>
  </si>
  <si>
    <t>9902</t>
  </si>
  <si>
    <t>9999</t>
  </si>
  <si>
    <t>210003</t>
  </si>
  <si>
    <t>FY 13-14 Revised Budget</t>
  </si>
  <si>
    <t>FY 13-14 Original Budget</t>
  </si>
  <si>
    <t>FY 13-14 Budget Revisions</t>
  </si>
  <si>
    <t>FY 13-14 Actuals</t>
  </si>
  <si>
    <t>FY 13-14 Variance</t>
  </si>
  <si>
    <t>FY 14-15 Original Budget</t>
  </si>
  <si>
    <t>FY 14-15 Budget Revisions</t>
  </si>
  <si>
    <t>FY 14-15 Revised Budget</t>
  </si>
  <si>
    <t>FY 14-15 Actuals</t>
  </si>
  <si>
    <t>FY 14-15 Encumbrances</t>
  </si>
  <si>
    <t>FY 14-15 Variance</t>
  </si>
  <si>
    <t>Grand Total</t>
  </si>
  <si>
    <t>Data</t>
  </si>
  <si>
    <t>FY 13-14 Actuals vs FY 14-15 Budget</t>
  </si>
  <si>
    <t>FY 13-14 Budget vs FY 14-15 Budget</t>
  </si>
  <si>
    <t xml:space="preserve"> FY 13-14 
Actuals</t>
  </si>
  <si>
    <t xml:space="preserve"> FY 14-15 
Original Budget</t>
  </si>
  <si>
    <t xml:space="preserve"> FY 13-14 Actuals vs
FY 14-15 Budget</t>
  </si>
  <si>
    <t>Major Object Code</t>
  </si>
  <si>
    <t xml:space="preserve"> FY 13-14 Actuals</t>
  </si>
  <si>
    <t xml:space="preserve"> FY 14-15 Original Budget</t>
  </si>
  <si>
    <t>*</t>
  </si>
  <si>
    <t>Code</t>
  </si>
  <si>
    <t>Title</t>
  </si>
  <si>
    <t>GENERAL PROGRAM</t>
  </si>
  <si>
    <t>1111</t>
  </si>
  <si>
    <t>PRIOR YEAR CATEGORICAL EXPNDED</t>
  </si>
  <si>
    <t>1500</t>
  </si>
  <si>
    <t>MENS ATHLETICS</t>
  </si>
  <si>
    <t>1501</t>
  </si>
  <si>
    <t>WOMENS ATHLETICS</t>
  </si>
  <si>
    <t>1502</t>
  </si>
  <si>
    <t>GYM RENOVATION</t>
  </si>
  <si>
    <t>1503</t>
  </si>
  <si>
    <t>ATHLETIC TRAINER</t>
  </si>
  <si>
    <t>1510</t>
  </si>
  <si>
    <t>PHYSICAL EDUCATION DIVISION</t>
  </si>
  <si>
    <t>1511</t>
  </si>
  <si>
    <t>RECREATION TECHNOLOGY</t>
  </si>
  <si>
    <t>1512</t>
  </si>
  <si>
    <t>STADIUM &amp; FIELD IMPROVEMENTS</t>
  </si>
  <si>
    <t>2520</t>
  </si>
  <si>
    <t>BUSINESS DIVISION</t>
  </si>
  <si>
    <t>2521</t>
  </si>
  <si>
    <t>ACCOUNTING</t>
  </si>
  <si>
    <t>2522</t>
  </si>
  <si>
    <t>DATA PROCESSING</t>
  </si>
  <si>
    <t>2523</t>
  </si>
  <si>
    <t>BUSINESS MATH</t>
  </si>
  <si>
    <t>2524</t>
  </si>
  <si>
    <t>THE DEN-SBVC</t>
  </si>
  <si>
    <t>2525</t>
  </si>
  <si>
    <t>COMPUTER INFO TECH(SEC/OFFICE)</t>
  </si>
  <si>
    <t>2526</t>
  </si>
  <si>
    <t>REAL ESTATE</t>
  </si>
  <si>
    <t>2527</t>
  </si>
  <si>
    <t>RESTAURANT MANAGEMENT PROGRAM</t>
  </si>
  <si>
    <t>2528</t>
  </si>
  <si>
    <t>MARKETING</t>
  </si>
  <si>
    <t>2529</t>
  </si>
  <si>
    <t>INDUSTRIAL MGM &amp; PUBLIC ADMIN</t>
  </si>
  <si>
    <t>2530</t>
  </si>
  <si>
    <t>WORD PROCESSING</t>
  </si>
  <si>
    <t>2531</t>
  </si>
  <si>
    <t>BUSINESS ADMIN, FINANCE, INS</t>
  </si>
  <si>
    <t>2533</t>
  </si>
  <si>
    <t>ECOMOMICS</t>
  </si>
  <si>
    <t>3500</t>
  </si>
  <si>
    <t>NORTH HALL BLDG</t>
  </si>
  <si>
    <t>3540</t>
  </si>
  <si>
    <t>ART DEPARTMENT</t>
  </si>
  <si>
    <t>3545</t>
  </si>
  <si>
    <t>GRAPHICS</t>
  </si>
  <si>
    <t>3546</t>
  </si>
  <si>
    <t>JEWELRY AND LAPIDARY</t>
  </si>
  <si>
    <t>3547</t>
  </si>
  <si>
    <t>CREATIVE PHOTOGRAPHY</t>
  </si>
  <si>
    <t>3548</t>
  </si>
  <si>
    <t>FILM MAKING</t>
  </si>
  <si>
    <t>3551</t>
  </si>
  <si>
    <t>ENGLISH DEPARTMENT</t>
  </si>
  <si>
    <t>3560</t>
  </si>
  <si>
    <t>MODERN LANGUAGES</t>
  </si>
  <si>
    <t>3565</t>
  </si>
  <si>
    <t>READING PROGRAM</t>
  </si>
  <si>
    <t>3569</t>
  </si>
  <si>
    <t>INTERDISCIPLINARY STUDIES</t>
  </si>
  <si>
    <t>3575</t>
  </si>
  <si>
    <t>SPEECH DEPARTMENT</t>
  </si>
  <si>
    <t>3576</t>
  </si>
  <si>
    <t>DRAMA DEPARTMENT</t>
  </si>
  <si>
    <t>3577</t>
  </si>
  <si>
    <t>PHILOSOPHY (FORMERLY PRG 7675)</t>
  </si>
  <si>
    <t>3578</t>
  </si>
  <si>
    <t>ARTS AND LECTURES</t>
  </si>
  <si>
    <t>3579</t>
  </si>
  <si>
    <t>HUMANITIES DIVISION</t>
  </si>
  <si>
    <t>3580</t>
  </si>
  <si>
    <t>MUSIC DEPARTMENT</t>
  </si>
  <si>
    <t>3581</t>
  </si>
  <si>
    <t>VISUAL,PERFORMING &amp; MEDIA ARTS</t>
  </si>
  <si>
    <t>4410</t>
  </si>
  <si>
    <t>ADA UPGRADES TO PHASE 1 BLDG</t>
  </si>
  <si>
    <t>4420</t>
  </si>
  <si>
    <t>SITEWORK/SIGNAGE/ADA PHASE 1</t>
  </si>
  <si>
    <t>4425</t>
  </si>
  <si>
    <t>SITEWORK/SIGNAGE/ADA PHASE II</t>
  </si>
  <si>
    <t>4601</t>
  </si>
  <si>
    <t>FAMILY &amp; CONSUMER SCIENCE(FOOD</t>
  </si>
  <si>
    <t>4602</t>
  </si>
  <si>
    <t>VOCATIONAL CLOTHING</t>
  </si>
  <si>
    <t>4603</t>
  </si>
  <si>
    <t>HOME FURNISHINGS AND TEXTILES</t>
  </si>
  <si>
    <t>4604</t>
  </si>
  <si>
    <t>CHILD DEV(EARLY CHILDHOOD EDUC</t>
  </si>
  <si>
    <t>4605</t>
  </si>
  <si>
    <t>GOURMET COOKING</t>
  </si>
  <si>
    <t>4620</t>
  </si>
  <si>
    <t>MATHEMATICS DIVISION</t>
  </si>
  <si>
    <t>4621</t>
  </si>
  <si>
    <t>UTILITY WORKERS UNION OF AMERI</t>
  </si>
  <si>
    <t>4625</t>
  </si>
  <si>
    <t>MATH &amp; SCIENCE</t>
  </si>
  <si>
    <t>4630</t>
  </si>
  <si>
    <t>SCIENCE DIVISION</t>
  </si>
  <si>
    <t>4631</t>
  </si>
  <si>
    <t>FORMERLY ASTRONOMY DEPT.</t>
  </si>
  <si>
    <t>4632</t>
  </si>
  <si>
    <t>MATHEMATICS DEPARTMENT</t>
  </si>
  <si>
    <t>4633</t>
  </si>
  <si>
    <t>COMPUTER SCIENCE DEPARTMENT</t>
  </si>
  <si>
    <t>4634</t>
  </si>
  <si>
    <t>SCIENCE PORTABLE CLASSROOMS</t>
  </si>
  <si>
    <t>4635</t>
  </si>
  <si>
    <t>OCEANOGRAPHY DEPARTMENT</t>
  </si>
  <si>
    <t>4636</t>
  </si>
  <si>
    <t>LADM RENOVATION (3RD FLOOR)</t>
  </si>
  <si>
    <t>4637</t>
  </si>
  <si>
    <t>LADM (1ST &amp; 2ND FLOOR)</t>
  </si>
  <si>
    <t>4640</t>
  </si>
  <si>
    <t>CHEMISTRY DEPARTMENT</t>
  </si>
  <si>
    <t>4641</t>
  </si>
  <si>
    <t>WATER SUPPLY TECHNOLOGY</t>
  </si>
  <si>
    <t>4650</t>
  </si>
  <si>
    <t>SCIENCE LEARNING CENTER</t>
  </si>
  <si>
    <t>4651</t>
  </si>
  <si>
    <t>GEOLOGY DEPARTMENT</t>
  </si>
  <si>
    <t>4652</t>
  </si>
  <si>
    <t>GEOGRAPHIC INFORMATION SVCS</t>
  </si>
  <si>
    <t>4660</t>
  </si>
  <si>
    <t>PHYSICS DEPARTMENT</t>
  </si>
  <si>
    <t>4661</t>
  </si>
  <si>
    <t>PHYSICAL SCIENCES</t>
  </si>
  <si>
    <t>4671</t>
  </si>
  <si>
    <t>GEOGRAPHY DEPARTMENT</t>
  </si>
  <si>
    <t>4688</t>
  </si>
  <si>
    <t>ENGINEERING DEPARTMENT</t>
  </si>
  <si>
    <t>4689</t>
  </si>
  <si>
    <t>ARCHITECTURE DEPARTMENT</t>
  </si>
  <si>
    <t>4690</t>
  </si>
  <si>
    <t>BIOLOGY DEPARTMENT</t>
  </si>
  <si>
    <t>4691</t>
  </si>
  <si>
    <t>ANATOMY &amp; PHYSIOLOGY DEPT</t>
  </si>
  <si>
    <t>4692</t>
  </si>
  <si>
    <t>MICROBIOLOGY DEPARTMENT</t>
  </si>
  <si>
    <t>5102</t>
  </si>
  <si>
    <t>SEISMIC LIFE SCIENCE/MEDICAL A</t>
  </si>
  <si>
    <t>5103</t>
  </si>
  <si>
    <t>SEISMIC-LIFE SCIENCES OLD BLDG</t>
  </si>
  <si>
    <t>5104</t>
  </si>
  <si>
    <t>SEISMIC MEDICAL ARTS-OLD BLDG</t>
  </si>
  <si>
    <t>5225</t>
  </si>
  <si>
    <t>CENTRAL PLANT EXPANSION</t>
  </si>
  <si>
    <t>5230</t>
  </si>
  <si>
    <t>CENTRAL PLANT/CAMPUSWIDE INFRA</t>
  </si>
  <si>
    <t>5235</t>
  </si>
  <si>
    <t>PARKING STRUCTURE # 1</t>
  </si>
  <si>
    <t>5240</t>
  </si>
  <si>
    <t>PARKING STRUCTURE # 2</t>
  </si>
  <si>
    <t>5245</t>
  </si>
  <si>
    <t>NEW PARKING STRUCTURE # 1</t>
  </si>
  <si>
    <t>5250</t>
  </si>
  <si>
    <t>NEW PK STRUC #2 &amp; N.DROP-OFF</t>
  </si>
  <si>
    <t>5620</t>
  </si>
  <si>
    <t>REGISTERED NURSING PROGRAM</t>
  </si>
  <si>
    <t>5621</t>
  </si>
  <si>
    <t>ALLIED HEALTH DEPARTMENT</t>
  </si>
  <si>
    <t>5622</t>
  </si>
  <si>
    <t>RESP THERAPY CERT PROGRAM</t>
  </si>
  <si>
    <t>5623</t>
  </si>
  <si>
    <t>PSYCHIATRIC TECH</t>
  </si>
  <si>
    <t>5624</t>
  </si>
  <si>
    <t>LVN PROGRAM</t>
  </si>
  <si>
    <t>5625</t>
  </si>
  <si>
    <t>EMERGENCY MEDICINE PROGRAM</t>
  </si>
  <si>
    <t>5626</t>
  </si>
  <si>
    <t>RADIOLOGIC TECHNOLOGY</t>
  </si>
  <si>
    <t>5627</t>
  </si>
  <si>
    <t>PHARMACY TECHNOLOGY</t>
  </si>
  <si>
    <t>6610</t>
  </si>
  <si>
    <t>AGRICULTURE &amp; HORTICULTURE</t>
  </si>
  <si>
    <t>6625</t>
  </si>
  <si>
    <t>CONSOLIDATED WELDING DEPT</t>
  </si>
  <si>
    <t>6626</t>
  </si>
  <si>
    <t>CETA WELDING</t>
  </si>
  <si>
    <t>6627</t>
  </si>
  <si>
    <t>CETA AUTO BODY</t>
  </si>
  <si>
    <t>6660</t>
  </si>
  <si>
    <t>TRANSPORTATION DIVISION</t>
  </si>
  <si>
    <t>6661</t>
  </si>
  <si>
    <t>DIESEL DEPT</t>
  </si>
  <si>
    <t>6662</t>
  </si>
  <si>
    <t>RAILROAD</t>
  </si>
  <si>
    <t>6663</t>
  </si>
  <si>
    <t>WAREHOUSE</t>
  </si>
  <si>
    <t>6678</t>
  </si>
  <si>
    <t>WORK EXPERIENCE PROGRAM</t>
  </si>
  <si>
    <t>6679</t>
  </si>
  <si>
    <t>APPRENTICESHIP PROGRAM</t>
  </si>
  <si>
    <t>6680</t>
  </si>
  <si>
    <t>TECHNICAL TRAINING DIVISION</t>
  </si>
  <si>
    <t>6681</t>
  </si>
  <si>
    <t>AERONAUTICS DEPARTMENT</t>
  </si>
  <si>
    <t>6682</t>
  </si>
  <si>
    <t>INSPECTION TECH(PHOTOGRAPHY)</t>
  </si>
  <si>
    <t>6683</t>
  </si>
  <si>
    <t>AUTOMOTIVE DEPARTMENT</t>
  </si>
  <si>
    <t>6684</t>
  </si>
  <si>
    <t>FORMERLY ELECTRICITY PROGRAM</t>
  </si>
  <si>
    <t>6685</t>
  </si>
  <si>
    <t>ELECTRONICS DEPARTMENT</t>
  </si>
  <si>
    <t>6686</t>
  </si>
  <si>
    <t>MACHINE SHOP DEPARTMENT</t>
  </si>
  <si>
    <t>6687</t>
  </si>
  <si>
    <t>REFRIGERATION</t>
  </si>
  <si>
    <t>6688</t>
  </si>
  <si>
    <t>WELDING</t>
  </si>
  <si>
    <t>6689</t>
  </si>
  <si>
    <t>FORMERLY WELDING CERTIFICATION</t>
  </si>
  <si>
    <t>6691</t>
  </si>
  <si>
    <t>FIRE SCIENCE</t>
  </si>
  <si>
    <t>6692</t>
  </si>
  <si>
    <t>PUBLIC SAFETY TRAINING</t>
  </si>
  <si>
    <t>7670</t>
  </si>
  <si>
    <t>BEHAVIORAL SCIENCE DEPARTMENT</t>
  </si>
  <si>
    <t>7671</t>
  </si>
  <si>
    <t>HUMAN SERVICES DEPARTMENT</t>
  </si>
  <si>
    <t>7672</t>
  </si>
  <si>
    <t>POLITICAL SCIENCE (politics)</t>
  </si>
  <si>
    <t>7673</t>
  </si>
  <si>
    <t>SOCIAL SCIENCE, GENERAL</t>
  </si>
  <si>
    <t>7674</t>
  </si>
  <si>
    <t>SOCIOLOGY</t>
  </si>
  <si>
    <t>7675</t>
  </si>
  <si>
    <t>PHILOSOPHY</t>
  </si>
  <si>
    <t>7676</t>
  </si>
  <si>
    <t>HISTORY</t>
  </si>
  <si>
    <t>7677</t>
  </si>
  <si>
    <t>PSYCHOLOGY</t>
  </si>
  <si>
    <t>7678</t>
  </si>
  <si>
    <t>ANTHROPOLOGY</t>
  </si>
  <si>
    <t>7679</t>
  </si>
  <si>
    <t>ECONOMICS</t>
  </si>
  <si>
    <t>7680</t>
  </si>
  <si>
    <t>ADMINISTRATION OFJUSTICE</t>
  </si>
  <si>
    <t>7681</t>
  </si>
  <si>
    <t>SHERIFF'S ACADEMY</t>
  </si>
  <si>
    <t>7682</t>
  </si>
  <si>
    <t>EXTENDED ACADEMY</t>
  </si>
  <si>
    <t>7683</t>
  </si>
  <si>
    <t>FORENSICS</t>
  </si>
  <si>
    <t>7685</t>
  </si>
  <si>
    <t>EARLY CHILDHOOD EDUCATION CHC</t>
  </si>
  <si>
    <t>7686</t>
  </si>
  <si>
    <t>NEW LA BLDG &amp; W.DROP-OFF RECON</t>
  </si>
  <si>
    <t>8100</t>
  </si>
  <si>
    <t>OFFICE OF INSTRUCTION</t>
  </si>
  <si>
    <t>8101</t>
  </si>
  <si>
    <t>CONTINUING EDUC AND EVENING CO</t>
  </si>
  <si>
    <t>8102</t>
  </si>
  <si>
    <t>VOCATIONAL EDUCATION</t>
  </si>
  <si>
    <t>DISTANCE EDUCATION</t>
  </si>
  <si>
    <t>8104</t>
  </si>
  <si>
    <t>LEARNING RESOURCE CENTER</t>
  </si>
  <si>
    <t>8105</t>
  </si>
  <si>
    <t>AUDIO-VISUAL SERVICES</t>
  </si>
  <si>
    <t>8106</t>
  </si>
  <si>
    <t>LIBRARY</t>
  </si>
  <si>
    <t>8107</t>
  </si>
  <si>
    <t>TUTORIAL CENTER</t>
  </si>
  <si>
    <t>8108</t>
  </si>
  <si>
    <t>LIBRARY TECHNOLOGY CERTIFICATE</t>
  </si>
  <si>
    <t>8109</t>
  </si>
  <si>
    <t>RADIO</t>
  </si>
  <si>
    <t>TELEVISION</t>
  </si>
  <si>
    <t>8111</t>
  </si>
  <si>
    <t>RADIO/TELEVISION INSTRUCTION</t>
  </si>
  <si>
    <t>8112</t>
  </si>
  <si>
    <t>OFF-CAMPUS PROGRAMS</t>
  </si>
  <si>
    <t>8113</t>
  </si>
  <si>
    <t>ACADEMIC SENATE</t>
  </si>
  <si>
    <t>8114</t>
  </si>
  <si>
    <t>WEEKEND COLLEGE</t>
  </si>
  <si>
    <t>PROFESSIONAL DEVELOPMENT CENTR</t>
  </si>
  <si>
    <t>8116</t>
  </si>
  <si>
    <t>WORKFORCE DEVELOPMENT</t>
  </si>
  <si>
    <t>8117</t>
  </si>
  <si>
    <t>ACADEMIC ADVANCEMENT</t>
  </si>
  <si>
    <t>8118</t>
  </si>
  <si>
    <t>INSTRUCTIONAL DESIGN/SERVICES</t>
  </si>
  <si>
    <t>8119</t>
  </si>
  <si>
    <t>TECHNOLOGY SERVICE</t>
  </si>
  <si>
    <t>8120</t>
  </si>
  <si>
    <t>Workforce Readiness</t>
  </si>
  <si>
    <t>8121</t>
  </si>
  <si>
    <t>MEDIA &amp; COMMUNICATION BLDG</t>
  </si>
  <si>
    <t>8122</t>
  </si>
  <si>
    <t>ACCREDITATION</t>
  </si>
  <si>
    <t>8123</t>
  </si>
  <si>
    <t>CLASSIFIED SENATE</t>
  </si>
  <si>
    <t>8200</t>
  </si>
  <si>
    <t>STUDENT ACTIVITIES</t>
  </si>
  <si>
    <t>8201</t>
  </si>
  <si>
    <t>ADMISSIONS &amp; RECORDS</t>
  </si>
  <si>
    <t>8202</t>
  </si>
  <si>
    <t>COUNSELING</t>
  </si>
  <si>
    <t>OUTREACH AND RECRUITMENT</t>
  </si>
  <si>
    <t>8204</t>
  </si>
  <si>
    <t>DISABLED STUDENT PROG/SERVICES</t>
  </si>
  <si>
    <t>8205</t>
  </si>
  <si>
    <t>COUNSELING/MATRICULATION DIV</t>
  </si>
  <si>
    <t>8206</t>
  </si>
  <si>
    <t>STUDENT SERVICES</t>
  </si>
  <si>
    <t>8207</t>
  </si>
  <si>
    <t>MATRICULATION</t>
  </si>
  <si>
    <t>8208</t>
  </si>
  <si>
    <t>8209</t>
  </si>
  <si>
    <t>EOPS</t>
  </si>
  <si>
    <t>8210</t>
  </si>
  <si>
    <t>STUDENT HEALTH SERVICES</t>
  </si>
  <si>
    <t>8211</t>
  </si>
  <si>
    <t>COMMENCEMENT</t>
  </si>
  <si>
    <t>8212</t>
  </si>
  <si>
    <t>PUENTE</t>
  </si>
  <si>
    <t>8213</t>
  </si>
  <si>
    <t>MINORITY TRANSTER PROGRAM</t>
  </si>
  <si>
    <t>8214</t>
  </si>
  <si>
    <t>TRANSFER CENTER MOVE TO 8220</t>
  </si>
  <si>
    <t>8215</t>
  </si>
  <si>
    <t>VALLEY BOUND COMMITMENT FUNDS</t>
  </si>
  <si>
    <t>8216</t>
  </si>
  <si>
    <t>INDEPENDENT LIVING PROGRAM</t>
  </si>
  <si>
    <t>8217</t>
  </si>
  <si>
    <t>REGISTRATION</t>
  </si>
  <si>
    <t>8218</t>
  </si>
  <si>
    <t>ARTICULATION PROGRAM</t>
  </si>
  <si>
    <t>8219</t>
  </si>
  <si>
    <t>HONORS PROGRAM</t>
  </si>
  <si>
    <t>8220</t>
  </si>
  <si>
    <t>TRANSFER/CAREER CENTER 7/1/05</t>
  </si>
  <si>
    <t>8221</t>
  </si>
  <si>
    <t>CHC COLLEGE CENTER</t>
  </si>
  <si>
    <t>8222</t>
  </si>
  <si>
    <t>STUDENT SERVICES A RENOVATION</t>
  </si>
  <si>
    <t>8223</t>
  </si>
  <si>
    <t>STUDENT TRANSPORTATION PROGRAM</t>
  </si>
  <si>
    <t>8224</t>
  </si>
  <si>
    <t>VETERANS EDUCATION</t>
  </si>
  <si>
    <t>8225</t>
  </si>
  <si>
    <t>HACU CONTRACT</t>
  </si>
  <si>
    <t>8226</t>
  </si>
  <si>
    <t>CLASSROOM BUILDINGS</t>
  </si>
  <si>
    <t>8227</t>
  </si>
  <si>
    <t>YUCAIPA/CALIMESA JUSD CONTRACT</t>
  </si>
  <si>
    <t>8301</t>
  </si>
  <si>
    <t>FINANCIAL AIDS</t>
  </si>
  <si>
    <t>8306</t>
  </si>
  <si>
    <t>CHILD DEVELOPMENT CENTER</t>
  </si>
  <si>
    <t>DISTRICT CHANCELLOR</t>
  </si>
  <si>
    <t>9001</t>
  </si>
  <si>
    <t>SPECIAL ASST. TO CHANCELLOR</t>
  </si>
  <si>
    <t>9002</t>
  </si>
  <si>
    <t>CAMPUS PRESIDENT</t>
  </si>
  <si>
    <t>COLLECTIVE BRGN/DIST ASSEMBLY</t>
  </si>
  <si>
    <t>HUMAN RESOURCES</t>
  </si>
  <si>
    <t>DISTRICT HEALTH &amp; SAFETY</t>
  </si>
  <si>
    <t>CONTROLLER</t>
  </si>
  <si>
    <t>PURCHASING AND WAREHOUSING</t>
  </si>
  <si>
    <t>9008</t>
  </si>
  <si>
    <t>TRANSPORATION, GENERAL</t>
  </si>
  <si>
    <t>9009</t>
  </si>
  <si>
    <t>INSTITUTIONAL DUES/MEMBERSHIP</t>
  </si>
  <si>
    <t>INSURANCE</t>
  </si>
  <si>
    <t>9012</t>
  </si>
  <si>
    <t>NEEDS ASSESSMENT PROGRAM</t>
  </si>
  <si>
    <t>9013</t>
  </si>
  <si>
    <t>AFFIRMATIVE ACTION OFFICER</t>
  </si>
  <si>
    <t>FACILITIES PLANNING/ADM.SVCS.</t>
  </si>
  <si>
    <t>9015</t>
  </si>
  <si>
    <t>OFFICE AUTOMATION</t>
  </si>
  <si>
    <t>9016</t>
  </si>
  <si>
    <t>GRANTS</t>
  </si>
  <si>
    <t>9017</t>
  </si>
  <si>
    <t>PLANNING AND RESEARCH</t>
  </si>
  <si>
    <t>9018</t>
  </si>
  <si>
    <t>PROFESSIONAL DEVELOPMENT</t>
  </si>
  <si>
    <t>9019</t>
  </si>
  <si>
    <t>RESOURCE DEVELOPMENT</t>
  </si>
  <si>
    <t>ALTERNATE TEXT PROD CENTER</t>
  </si>
  <si>
    <t>9021</t>
  </si>
  <si>
    <t>DIVERSITY</t>
  </si>
  <si>
    <t>9022</t>
  </si>
  <si>
    <t>CENTER OF EXCELLENCE</t>
  </si>
  <si>
    <t>9100</t>
  </si>
  <si>
    <t>RIDESHARE PROGRAM</t>
  </si>
  <si>
    <t>9110</t>
  </si>
  <si>
    <t>ITFS/NATIONAL DATACAST,INC</t>
  </si>
  <si>
    <t>9111</t>
  </si>
  <si>
    <t>DIGITAL TV FOUNDATION</t>
  </si>
  <si>
    <t>9112</t>
  </si>
  <si>
    <t>DIGITAL RADIO FOUNDATION</t>
  </si>
  <si>
    <t>9120</t>
  </si>
  <si>
    <t>INTERNATIONAL STUDENTS</t>
  </si>
  <si>
    <t>BOARD OF TRUSTEES</t>
  </si>
  <si>
    <t>9300</t>
  </si>
  <si>
    <t>WELFARE TO WORK</t>
  </si>
  <si>
    <t>INTERNAL AUDIT</t>
  </si>
  <si>
    <t>BUDGET</t>
  </si>
  <si>
    <t>PAYROLL</t>
  </si>
  <si>
    <t>9500</t>
  </si>
  <si>
    <t>COLLEGE BUSINESS OFFICE</t>
  </si>
  <si>
    <t>9501</t>
  </si>
  <si>
    <t>TELEPHONE OPERATIONS &amp; MAINT</t>
  </si>
  <si>
    <t>9502</t>
  </si>
  <si>
    <t>MAILROOM AND POSTAGE</t>
  </si>
  <si>
    <t>POLICE</t>
  </si>
  <si>
    <t>9504</t>
  </si>
  <si>
    <t>GROUNDS</t>
  </si>
  <si>
    <t>CUSTODIAL</t>
  </si>
  <si>
    <t>MAINTENANCE</t>
  </si>
  <si>
    <t>PRINTING</t>
  </si>
  <si>
    <t>GEN.SUPPLIES &amp; SERVICES</t>
  </si>
  <si>
    <t>MARKETING &amp; PUBLIC AFFAIRS</t>
  </si>
  <si>
    <t>9510</t>
  </si>
  <si>
    <t>COMMUNITY SERVICES</t>
  </si>
  <si>
    <t>9511</t>
  </si>
  <si>
    <t>PARKING LOT IMPROVEMENTS</t>
  </si>
  <si>
    <t>9512</t>
  </si>
  <si>
    <t>PUBLIC INFORMATION OFFICE</t>
  </si>
  <si>
    <t>9513</t>
  </si>
  <si>
    <t>BUILDINGS</t>
  </si>
  <si>
    <t>9514</t>
  </si>
  <si>
    <t>NORTON BUILDING</t>
  </si>
  <si>
    <t>9515</t>
  </si>
  <si>
    <t>MAINTENANCE &amp; OPERATIONS</t>
  </si>
  <si>
    <t>9516</t>
  </si>
  <si>
    <t>VANDALISM</t>
  </si>
  <si>
    <t>9517</t>
  </si>
  <si>
    <t>AUDITORIUM</t>
  </si>
  <si>
    <t>9518</t>
  </si>
  <si>
    <t>REDEVELOPMENT AGENCY</t>
  </si>
  <si>
    <t>8TH STREET BUILDING</t>
  </si>
  <si>
    <t>9520</t>
  </si>
  <si>
    <t>ADMINISTRATIVE SERVICES</t>
  </si>
  <si>
    <t>SECURITY</t>
  </si>
  <si>
    <t>UTILITIES-CENTRAL SERVICES</t>
  </si>
  <si>
    <t>9601</t>
  </si>
  <si>
    <t>GAS UTILITY</t>
  </si>
  <si>
    <t>9602</t>
  </si>
  <si>
    <t>UTILITIES - ELECTRICITY</t>
  </si>
  <si>
    <t>9603</t>
  </si>
  <si>
    <t>UTILITIES - WATER</t>
  </si>
  <si>
    <t>9604</t>
  </si>
  <si>
    <t>UTILITIES - TELEPHONE</t>
  </si>
  <si>
    <t>9605</t>
  </si>
  <si>
    <t>UTILITIES - FUEL OIL</t>
  </si>
  <si>
    <t>9606</t>
  </si>
  <si>
    <t>SEISMIC LANDSCAPE/HARDSCAPE</t>
  </si>
  <si>
    <t>9607</t>
  </si>
  <si>
    <t>SEISMIC-ARCHEOLOGICAL SERVICES</t>
  </si>
  <si>
    <t>9608</t>
  </si>
  <si>
    <t>SEISMIC ENVIRONMENTAL SERVICES</t>
  </si>
  <si>
    <t>9609</t>
  </si>
  <si>
    <t>SEISMIC HISTORICAL SERVICES</t>
  </si>
  <si>
    <t>9610</t>
  </si>
  <si>
    <t>PROJECT MANAGEMENT</t>
  </si>
  <si>
    <t>9611</t>
  </si>
  <si>
    <t>SEISMIC FAULT EXPLORATION</t>
  </si>
  <si>
    <t>9612</t>
  </si>
  <si>
    <t>NEWSPAPER ADVERTISING</t>
  </si>
  <si>
    <t>9613</t>
  </si>
  <si>
    <t>ADMINISTRATIVE PLANNING-BLDGS</t>
  </si>
  <si>
    <t>9614</t>
  </si>
  <si>
    <t>CONSTRUCTION MGT</t>
  </si>
  <si>
    <t>9615</t>
  </si>
  <si>
    <t>SEISMIC-INSPECTION SERVICES</t>
  </si>
  <si>
    <t>9616</t>
  </si>
  <si>
    <t>PARKWAY AND SITE IMPROVEMENTS</t>
  </si>
  <si>
    <t>9617</t>
  </si>
  <si>
    <t>AQUATICS CENTER</t>
  </si>
  <si>
    <t>9618</t>
  </si>
  <si>
    <t>SOLAR FARM</t>
  </si>
  <si>
    <t>9621</t>
  </si>
  <si>
    <t>INFRASTRUCTURE 1</t>
  </si>
  <si>
    <t>9622</t>
  </si>
  <si>
    <t>INFRASTRUCTURE 2</t>
  </si>
  <si>
    <t>9623</t>
  </si>
  <si>
    <t>INFRASTRUCTURE 3</t>
  </si>
  <si>
    <t>9624</t>
  </si>
  <si>
    <t>INFRASTRUCTURE 4</t>
  </si>
  <si>
    <t>9625</t>
  </si>
  <si>
    <t>INFRASTRUCTURE 5</t>
  </si>
  <si>
    <t>9626</t>
  </si>
  <si>
    <t>COMPUTER ROTATION</t>
  </si>
  <si>
    <t>9627</t>
  </si>
  <si>
    <t>DISTRICT NETWORK UPGRADES</t>
  </si>
  <si>
    <t>9700</t>
  </si>
  <si>
    <t>CERTIFIED FRINGE BENEFITS</t>
  </si>
  <si>
    <t>EMPLOYEE BENEFITS</t>
  </si>
  <si>
    <t>9800</t>
  </si>
  <si>
    <t>CLASS. FRINGE BENEFITS</t>
  </si>
  <si>
    <t>9901</t>
  </si>
  <si>
    <t>CAFETERIA</t>
  </si>
  <si>
    <t>BOOKSTORE</t>
  </si>
  <si>
    <t>BUDGET SAVINGS</t>
  </si>
  <si>
    <t>Six Digit Code</t>
  </si>
  <si>
    <t>Six Digit Code (No Dot)</t>
  </si>
  <si>
    <t>Four Digit Code</t>
  </si>
  <si>
    <t>Object Code Name</t>
  </si>
  <si>
    <t>Abbreviation</t>
  </si>
  <si>
    <t>1000.00</t>
  </si>
  <si>
    <t>100000</t>
  </si>
  <si>
    <t>CERTIFICATED SALARIES-DIST.USE</t>
  </si>
  <si>
    <t>CERT.</t>
  </si>
  <si>
    <t>1100.00</t>
  </si>
  <si>
    <t>110000</t>
  </si>
  <si>
    <t>CONTRACT CLASSROOM INST.</t>
  </si>
  <si>
    <t>CCI</t>
  </si>
  <si>
    <t>1100.01</t>
  </si>
  <si>
    <t>110001</t>
  </si>
  <si>
    <t>CERTIFICATED RECLASSIFICATIONS</t>
  </si>
  <si>
    <t>RECLAS</t>
  </si>
  <si>
    <t>1100.03</t>
  </si>
  <si>
    <t>110003</t>
  </si>
  <si>
    <t>SALARY ADJUSTMENTS</t>
  </si>
  <si>
    <t>RAISES</t>
  </si>
  <si>
    <t>1100.08</t>
  </si>
  <si>
    <t>110008</t>
  </si>
  <si>
    <t>BGT RECOVERY-CERTIFICATED</t>
  </si>
  <si>
    <t>BGT RE</t>
  </si>
  <si>
    <t>1100.09</t>
  </si>
  <si>
    <t>110009</t>
  </si>
  <si>
    <t>JHS CLEARING</t>
  </si>
  <si>
    <t>CLEAR</t>
  </si>
  <si>
    <t>1101.00</t>
  </si>
  <si>
    <t>110100</t>
  </si>
  <si>
    <t>CONTRACT INSTR ON SABBATICAL</t>
  </si>
  <si>
    <t>SABTIC</t>
  </si>
  <si>
    <t>1102.00</t>
  </si>
  <si>
    <t>110200</t>
  </si>
  <si>
    <t>REASSIGNED TIME</t>
  </si>
  <si>
    <t>REASSI</t>
  </si>
  <si>
    <t>1103.00</t>
  </si>
  <si>
    <t>110300</t>
  </si>
  <si>
    <t>CONTRACT CERT COACH STIP</t>
  </si>
  <si>
    <t>COACH</t>
  </si>
  <si>
    <t>1105.00</t>
  </si>
  <si>
    <t>110500</t>
  </si>
  <si>
    <t>Contract Sabbatical Replace</t>
  </si>
  <si>
    <t>SabbRe</t>
  </si>
  <si>
    <t>1200.00</t>
  </si>
  <si>
    <t>CONTRACT CERT. ADMINISTRATORS</t>
  </si>
  <si>
    <t>CERT A</t>
  </si>
  <si>
    <t>1200.03</t>
  </si>
  <si>
    <t>120003</t>
  </si>
  <si>
    <t>1200.09</t>
  </si>
  <si>
    <t>120009</t>
  </si>
  <si>
    <t>1201.00</t>
  </si>
  <si>
    <t>CERT. MANAGERS</t>
  </si>
  <si>
    <t>CERTMG</t>
  </si>
  <si>
    <t>1281.00</t>
  </si>
  <si>
    <t>128100</t>
  </si>
  <si>
    <t>CERT DEPT HEADS</t>
  </si>
  <si>
    <t>DEPTHE</t>
  </si>
  <si>
    <t>1282.00</t>
  </si>
  <si>
    <t>128200</t>
  </si>
  <si>
    <t>CERT COORDINATORS</t>
  </si>
  <si>
    <t>CORDNT</t>
  </si>
  <si>
    <t>1283.00</t>
  </si>
  <si>
    <t>128300</t>
  </si>
  <si>
    <t>CERT NON-MGT. NON-TEACH</t>
  </si>
  <si>
    <t>OTHR C</t>
  </si>
  <si>
    <t>1284.00</t>
  </si>
  <si>
    <t>128400</t>
  </si>
  <si>
    <t>OTHER CERTIFICATED SABBATICALS</t>
  </si>
  <si>
    <t>OTHRSA</t>
  </si>
  <si>
    <t>1285.00</t>
  </si>
  <si>
    <t>128500</t>
  </si>
  <si>
    <t>DEPT HEAD RELEASE TIME</t>
  </si>
  <si>
    <t>DEPT R</t>
  </si>
  <si>
    <t>1286.00</t>
  </si>
  <si>
    <t>128600</t>
  </si>
  <si>
    <t>COORDINATOR RELEASE TIME</t>
  </si>
  <si>
    <t>COORDR</t>
  </si>
  <si>
    <t>1287.00</t>
  </si>
  <si>
    <t>NON-CLASSROOM REASSIGNED TIME</t>
  </si>
  <si>
    <t>NONCLA</t>
  </si>
  <si>
    <t>1298.00</t>
  </si>
  <si>
    <t>129800</t>
  </si>
  <si>
    <t>CERT RET/FRM/DEP INSTR.</t>
  </si>
  <si>
    <t>CERT-I</t>
  </si>
  <si>
    <t>1299.00</t>
  </si>
  <si>
    <t>129900</t>
  </si>
  <si>
    <t>CERT-RET/FRM/DEP N.I.</t>
  </si>
  <si>
    <t>CERT-N</t>
  </si>
  <si>
    <t>1300.00</t>
  </si>
  <si>
    <t>130000</t>
  </si>
  <si>
    <t>INSTRUCTORS DAY/HOURLY</t>
  </si>
  <si>
    <t>DAY/HR</t>
  </si>
  <si>
    <t>1300.03</t>
  </si>
  <si>
    <t>130003</t>
  </si>
  <si>
    <t>1300.04</t>
  </si>
  <si>
    <t>130004</t>
  </si>
  <si>
    <t>INSTRUCTIONAL RIDE SHARE</t>
  </si>
  <si>
    <t>INSTRI</t>
  </si>
  <si>
    <t>1300.09</t>
  </si>
  <si>
    <t>130009</t>
  </si>
  <si>
    <t>1301.00</t>
  </si>
  <si>
    <t>130100</t>
  </si>
  <si>
    <t>SUBSTITUTES DAY/HOURLY</t>
  </si>
  <si>
    <t>SUBS/D</t>
  </si>
  <si>
    <t>1301.09</t>
  </si>
  <si>
    <t>130109</t>
  </si>
  <si>
    <t>JHSCLR</t>
  </si>
  <si>
    <t>1302.00</t>
  </si>
  <si>
    <t>130200</t>
  </si>
  <si>
    <t>INSTRUCTORS EVENING/HOURLY</t>
  </si>
  <si>
    <t>NITE/H</t>
  </si>
  <si>
    <t>1302.09</t>
  </si>
  <si>
    <t>130209</t>
  </si>
  <si>
    <t>1303.00</t>
  </si>
  <si>
    <t>130300</t>
  </si>
  <si>
    <t>INSTRUCTORS - OFF-CAMPUS</t>
  </si>
  <si>
    <t>OUTREA</t>
  </si>
  <si>
    <t>1303.09</t>
  </si>
  <si>
    <t>130309</t>
  </si>
  <si>
    <t>1304.00</t>
  </si>
  <si>
    <t>130400</t>
  </si>
  <si>
    <t>INSTR HOURLY/WORK EXPERIENCE</t>
  </si>
  <si>
    <t>WORK E</t>
  </si>
  <si>
    <t>1304.09</t>
  </si>
  <si>
    <t>130409</t>
  </si>
  <si>
    <t>1305.00</t>
  </si>
  <si>
    <t>130500</t>
  </si>
  <si>
    <t>INSTR HOURLY/BOARDCASTING</t>
  </si>
  <si>
    <t>HR BDC</t>
  </si>
  <si>
    <t>1305.09</t>
  </si>
  <si>
    <t>130509</t>
  </si>
  <si>
    <t>1306.00</t>
  </si>
  <si>
    <t>130600</t>
  </si>
  <si>
    <t>CONTRACT COACH STIPEND</t>
  </si>
  <si>
    <t>STIPEN</t>
  </si>
  <si>
    <t>1307.00</t>
  </si>
  <si>
    <t>130700</t>
  </si>
  <si>
    <t>SUMMER SESSION HOURLY</t>
  </si>
  <si>
    <t>SUMMER</t>
  </si>
  <si>
    <t>1307.09</t>
  </si>
  <si>
    <t>130709</t>
  </si>
  <si>
    <t>1308.00</t>
  </si>
  <si>
    <t>130800</t>
  </si>
  <si>
    <t>PART TIME COACH STIPEND</t>
  </si>
  <si>
    <t>COACHS</t>
  </si>
  <si>
    <t>1308.09</t>
  </si>
  <si>
    <t>130809</t>
  </si>
  <si>
    <t>1309.00</t>
  </si>
  <si>
    <t>130900</t>
  </si>
  <si>
    <t>LOAD BANKING</t>
  </si>
  <si>
    <t>LOAD B</t>
  </si>
  <si>
    <t>1310.00</t>
  </si>
  <si>
    <t>131000</t>
  </si>
  <si>
    <t>PAY-FOR-COURSE PROF.HOURS</t>
  </si>
  <si>
    <t>PFC PR</t>
  </si>
  <si>
    <t>1311.00</t>
  </si>
  <si>
    <t>131100</t>
  </si>
  <si>
    <t>FAC DEPT.CHAIR STIPEND/PERDIEM</t>
  </si>
  <si>
    <t>STI/DI</t>
  </si>
  <si>
    <t>1400.00</t>
  </si>
  <si>
    <t>140000</t>
  </si>
  <si>
    <t>NON-INSTRUCTION HOURLY CERT.</t>
  </si>
  <si>
    <t>NonIns</t>
  </si>
  <si>
    <t>1400.03</t>
  </si>
  <si>
    <t>140003</t>
  </si>
  <si>
    <t>1400.04</t>
  </si>
  <si>
    <t>140004</t>
  </si>
  <si>
    <t>NON-INSTRUCTIONAL RIDE SHARE</t>
  </si>
  <si>
    <t>RIDESH</t>
  </si>
  <si>
    <t>1480.00</t>
  </si>
  <si>
    <t>NONINSTRUCTION HOURLY</t>
  </si>
  <si>
    <t>NONINS</t>
  </si>
  <si>
    <t>1480.03</t>
  </si>
  <si>
    <t>148003</t>
  </si>
  <si>
    <t>SAL AD</t>
  </si>
  <si>
    <t>1480.04</t>
  </si>
  <si>
    <t>148004</t>
  </si>
  <si>
    <t>ACADEMIC-NONINSTR RIDESHARE</t>
  </si>
  <si>
    <t>NIRDSH</t>
  </si>
  <si>
    <t>1481.00</t>
  </si>
  <si>
    <t>148100</t>
  </si>
  <si>
    <t>SUBSTITUTE-NON INSTRUCTION</t>
  </si>
  <si>
    <t>SUBS-</t>
  </si>
  <si>
    <t>1482.00</t>
  </si>
  <si>
    <t>148200</t>
  </si>
  <si>
    <t>FACILITATOR CERTIFICATED</t>
  </si>
  <si>
    <t>FACILT</t>
  </si>
  <si>
    <t>1483.00</t>
  </si>
  <si>
    <t>148300</t>
  </si>
  <si>
    <t>OTHER CERTIFICATED CONTRACT</t>
  </si>
  <si>
    <t>OTHERC</t>
  </si>
  <si>
    <t>1484.00</t>
  </si>
  <si>
    <t>148400</t>
  </si>
  <si>
    <t>HOURLY SABBATICAL REPLACEMENT</t>
  </si>
  <si>
    <t>OTHER</t>
  </si>
  <si>
    <t>1485.00</t>
  </si>
  <si>
    <t>148500</t>
  </si>
  <si>
    <t>LOAD BANKING - NONCLASSROOM</t>
  </si>
  <si>
    <t>LOADBA</t>
  </si>
  <si>
    <t>1486.00</t>
  </si>
  <si>
    <t>REASSIGNED TIME-NON CLASSROOM</t>
  </si>
  <si>
    <t>2000.00</t>
  </si>
  <si>
    <t>200000</t>
  </si>
  <si>
    <t>CLASSIFIED SALARIES-DIST. USE</t>
  </si>
  <si>
    <t>CLASS.</t>
  </si>
  <si>
    <t>2100.00</t>
  </si>
  <si>
    <t>CLASSIFIED MANAGERS-NON-INSTRU</t>
  </si>
  <si>
    <t>MANAGE</t>
  </si>
  <si>
    <t>2100.01</t>
  </si>
  <si>
    <t>210001</t>
  </si>
  <si>
    <t>RECLASS/LONGEVITY PROJ.</t>
  </si>
  <si>
    <t>2100.03</t>
  </si>
  <si>
    <t>2100.08</t>
  </si>
  <si>
    <t>210008</t>
  </si>
  <si>
    <t>BGT RECOVERY-CLASSIFIED</t>
  </si>
  <si>
    <t>2100.09</t>
  </si>
  <si>
    <t>210009</t>
  </si>
  <si>
    <t>2101.00</t>
  </si>
  <si>
    <t>CLASSIFIED SUPERVISOR</t>
  </si>
  <si>
    <t>CS</t>
  </si>
  <si>
    <t>2180.00</t>
  </si>
  <si>
    <t>CLASSIFIED CONFIDENTIAL EMPLOY</t>
  </si>
  <si>
    <t>CCE</t>
  </si>
  <si>
    <t>2181.00</t>
  </si>
  <si>
    <t>CLASS UNIT MEMBER NONINSTRUCTI</t>
  </si>
  <si>
    <t>CUMNIA</t>
  </si>
  <si>
    <t>2188.00</t>
  </si>
  <si>
    <t>BOARD</t>
  </si>
  <si>
    <t>2191.00</t>
  </si>
  <si>
    <t>219100</t>
  </si>
  <si>
    <t>CLASS SAL N.I./REG-UNIFORM ALL</t>
  </si>
  <si>
    <t>UNIFAL</t>
  </si>
  <si>
    <t>2198.00</t>
  </si>
  <si>
    <t>219800</t>
  </si>
  <si>
    <t>CLASS-RET/FRM/DEP-INSTR</t>
  </si>
  <si>
    <t>CLAS-I</t>
  </si>
  <si>
    <t>2199.00</t>
  </si>
  <si>
    <t>219900</t>
  </si>
  <si>
    <t>CLASS-RET/FRM/DEP-N.I.</t>
  </si>
  <si>
    <t>CLAS-N</t>
  </si>
  <si>
    <t>2200.00</t>
  </si>
  <si>
    <t>220000</t>
  </si>
  <si>
    <t>INSTRUCTIONAL AIDS</t>
  </si>
  <si>
    <t>CNT.AI</t>
  </si>
  <si>
    <t>2200.01</t>
  </si>
  <si>
    <t>220001</t>
  </si>
  <si>
    <t>INSTR AIDES-AUGMENTATION REQ</t>
  </si>
  <si>
    <t>INSTAI</t>
  </si>
  <si>
    <t>2200.03</t>
  </si>
  <si>
    <t>220003</t>
  </si>
  <si>
    <t>2200.09</t>
  </si>
  <si>
    <t>220009</t>
  </si>
  <si>
    <t>2201.00</t>
  </si>
  <si>
    <t>220100</t>
  </si>
  <si>
    <t>INSTRUCTIONAL AIDE/SUPERVISOR</t>
  </si>
  <si>
    <t>AIDE/S</t>
  </si>
  <si>
    <t>2203.00</t>
  </si>
  <si>
    <t>220300</t>
  </si>
  <si>
    <t>INSTRUCTIONAL AIDE (UNIT)</t>
  </si>
  <si>
    <t>INS.AI</t>
  </si>
  <si>
    <t>2203.03</t>
  </si>
  <si>
    <t>220303</t>
  </si>
  <si>
    <t>2.07% 1995</t>
  </si>
  <si>
    <t>2.07 '</t>
  </si>
  <si>
    <t>2204.00</t>
  </si>
  <si>
    <t>220400</t>
  </si>
  <si>
    <t>CLASS SAL-I.A./REG-UNIFORM ALL</t>
  </si>
  <si>
    <t>2300.00</t>
  </si>
  <si>
    <t>230000</t>
  </si>
  <si>
    <t>NON-INSTRUCTION HOURLY CLASS.</t>
  </si>
  <si>
    <t>2300.03</t>
  </si>
  <si>
    <t>230003</t>
  </si>
  <si>
    <t>2380.00</t>
  </si>
  <si>
    <t>PART-TIME/OVERTIME/STUDENT</t>
  </si>
  <si>
    <t>PT CLA</t>
  </si>
  <si>
    <t>2380.04</t>
  </si>
  <si>
    <t>238004</t>
  </si>
  <si>
    <t>RIDESHARE-NON-INSTRUCTIONAL</t>
  </si>
  <si>
    <t>2381.00</t>
  </si>
  <si>
    <t>NONSTUDENT HOURLY</t>
  </si>
  <si>
    <t>NONSTD</t>
  </si>
  <si>
    <t>2382.00</t>
  </si>
  <si>
    <t>OVERTIME - CONTRACT EMPLOYEE</t>
  </si>
  <si>
    <t>O/T CN</t>
  </si>
  <si>
    <t>2383.00</t>
  </si>
  <si>
    <t>238300</t>
  </si>
  <si>
    <t>WORK/STUDY HOURLY</t>
  </si>
  <si>
    <t>WRK ST</t>
  </si>
  <si>
    <t>2384.00</t>
  </si>
  <si>
    <t>238400</t>
  </si>
  <si>
    <t>CLASS EMPLOYEE-CONSULTANT</t>
  </si>
  <si>
    <t>EMPL/C</t>
  </si>
  <si>
    <t>2385.00</t>
  </si>
  <si>
    <t>HR SUBSTITUTE, ADDITIONAL COST</t>
  </si>
  <si>
    <t>SUBS</t>
  </si>
  <si>
    <t>2386.00</t>
  </si>
  <si>
    <t>SUBSTITUTE, NO ADD. COST</t>
  </si>
  <si>
    <t>2387.00</t>
  </si>
  <si>
    <t>OVERTIME-SHORT TERM-NONCLASSRM</t>
  </si>
  <si>
    <t>OTNONC</t>
  </si>
  <si>
    <t>2388.00</t>
  </si>
  <si>
    <t>238800</t>
  </si>
  <si>
    <t>BOARD MEMBERS ONLY</t>
  </si>
  <si>
    <t>BRD.MB</t>
  </si>
  <si>
    <t>2389.00</t>
  </si>
  <si>
    <t>FACILITATOR-NON-FTE</t>
  </si>
  <si>
    <t>FACILI</t>
  </si>
  <si>
    <t>2390.00</t>
  </si>
  <si>
    <t>239000</t>
  </si>
  <si>
    <t>CALWORKS-WORKSTUDY</t>
  </si>
  <si>
    <t>CALWRS</t>
  </si>
  <si>
    <t>2400.00</t>
  </si>
  <si>
    <t>240000</t>
  </si>
  <si>
    <t>INST AIDES-HOURLY- DIR.INSTRUC</t>
  </si>
  <si>
    <t>ST AID</t>
  </si>
  <si>
    <t>2400.03</t>
  </si>
  <si>
    <t>240003</t>
  </si>
  <si>
    <t>2400.04</t>
  </si>
  <si>
    <t>240004</t>
  </si>
  <si>
    <t>CLASSIFIED INSTRUCT RIDESHARE</t>
  </si>
  <si>
    <t>2400.09</t>
  </si>
  <si>
    <t>240009</t>
  </si>
  <si>
    <t>2401.00</t>
  </si>
  <si>
    <t>240100</t>
  </si>
  <si>
    <t>NON STUDENT INSTR AIDES-D.I.</t>
  </si>
  <si>
    <t>NSTDAI</t>
  </si>
  <si>
    <t>2402.00</t>
  </si>
  <si>
    <t>240200</t>
  </si>
  <si>
    <t>O/T INSTRUCTIONAL AIDE-D.I.</t>
  </si>
  <si>
    <t>O/T</t>
  </si>
  <si>
    <t>2403.00</t>
  </si>
  <si>
    <t>240300</t>
  </si>
  <si>
    <t>WORKSTUDY STUDENT AIDES D.I.</t>
  </si>
  <si>
    <t>WS AID</t>
  </si>
  <si>
    <t>2404.00</t>
  </si>
  <si>
    <t>240400</t>
  </si>
  <si>
    <t>FACILITATOR-INSTRUCTIONAL-D.I.</t>
  </si>
  <si>
    <t>2405.00</t>
  </si>
  <si>
    <t>240500</t>
  </si>
  <si>
    <t>SUBSTITUTE ADD COST-DIR.INSTRU</t>
  </si>
  <si>
    <t>SUB AD</t>
  </si>
  <si>
    <t>2406.00</t>
  </si>
  <si>
    <t>240600</t>
  </si>
  <si>
    <t>SUB-NO ADD COST-DRE.INSTRUCTIO</t>
  </si>
  <si>
    <t>SUB NC</t>
  </si>
  <si>
    <t>2407.00</t>
  </si>
  <si>
    <t>240700</t>
  </si>
  <si>
    <t>OVERTIME-SHORT TERM CLASSROOM</t>
  </si>
  <si>
    <t>OTSTCL</t>
  </si>
  <si>
    <t>2408.00</t>
  </si>
  <si>
    <t>240800</t>
  </si>
  <si>
    <t>CLASS.INTERN</t>
  </si>
  <si>
    <t>INTERN</t>
  </si>
  <si>
    <t>2409.00</t>
  </si>
  <si>
    <t>240900</t>
  </si>
  <si>
    <t>facilitator-non-fte instructio</t>
  </si>
  <si>
    <t>fac-nf</t>
  </si>
  <si>
    <t>2410.00</t>
  </si>
  <si>
    <t>241000</t>
  </si>
  <si>
    <t>NONSTUDENT INST AIDE-NON FTE</t>
  </si>
  <si>
    <t>NSTAID</t>
  </si>
  <si>
    <t>3000.00</t>
  </si>
  <si>
    <t>300000</t>
  </si>
  <si>
    <t>BENEFI</t>
  </si>
  <si>
    <t>3000.09</t>
  </si>
  <si>
    <t>300009</t>
  </si>
  <si>
    <t>SHERMAN CLEARING-FRINGES</t>
  </si>
  <si>
    <t>3100.00</t>
  </si>
  <si>
    <t>310000</t>
  </si>
  <si>
    <t>CERTIFICATED RETIREMENT</t>
  </si>
  <si>
    <t>STRS</t>
  </si>
  <si>
    <t>3100.02</t>
  </si>
  <si>
    <t>310002</t>
  </si>
  <si>
    <t>EST. ADJUSTMENT TO DETAIL</t>
  </si>
  <si>
    <t>EST.AD</t>
  </si>
  <si>
    <t>3100.03</t>
  </si>
  <si>
    <t>310003</t>
  </si>
  <si>
    <t>FRINGE ESTIMATE INCREASE</t>
  </si>
  <si>
    <t>FRINGE</t>
  </si>
  <si>
    <t>3100.09</t>
  </si>
  <si>
    <t>310009</t>
  </si>
  <si>
    <t>SHERMAN CLEARING</t>
  </si>
  <si>
    <t>3110.00</t>
  </si>
  <si>
    <t>STRS-TEACHERS &amp; INSTR AID</t>
  </si>
  <si>
    <t>STRSTC</t>
  </si>
  <si>
    <t>3120.00</t>
  </si>
  <si>
    <t>STRS-CLASS/I.A-NON-INS-ADM/SUP</t>
  </si>
  <si>
    <t>STRSCL</t>
  </si>
  <si>
    <t>3150.00</t>
  </si>
  <si>
    <t>STRS CLASS/I.A.-NON-INST-OTHER</t>
  </si>
  <si>
    <t>3160.00</t>
  </si>
  <si>
    <t>STRS OTHER ACADEM N.I.-ADM/SUP</t>
  </si>
  <si>
    <t>STRSCE</t>
  </si>
  <si>
    <t>3180.00</t>
  </si>
  <si>
    <t>STRS OTHER ACADEMIC-N.I-OTHERS</t>
  </si>
  <si>
    <t>3200.00</t>
  </si>
  <si>
    <t>320000</t>
  </si>
  <si>
    <t>CLASSIFIED RETIREMENT</t>
  </si>
  <si>
    <t>PERS</t>
  </si>
  <si>
    <t>3200.09</t>
  </si>
  <si>
    <t>320009</t>
  </si>
  <si>
    <t>3210.00</t>
  </si>
  <si>
    <t>321000</t>
  </si>
  <si>
    <t>PERS-TEACHERS &amp; INSTR AIDES</t>
  </si>
  <si>
    <t>PERSIN</t>
  </si>
  <si>
    <t>3220.00</t>
  </si>
  <si>
    <t>PERS-CLASS/I.A-NON-INS ADM/SUP</t>
  </si>
  <si>
    <t>PERSCL</t>
  </si>
  <si>
    <t>3228.00</t>
  </si>
  <si>
    <t>PERS CLASS/I.A.-NON-INST-OTHER</t>
  </si>
  <si>
    <t>3230.00</t>
  </si>
  <si>
    <t>PERS-OTHER ACADEM N.I.-ADM/SUP</t>
  </si>
  <si>
    <t>PERSCE</t>
  </si>
  <si>
    <t>3238.00</t>
  </si>
  <si>
    <t>PERS OTHER ACADEMIC-N.I. OTHER</t>
  </si>
  <si>
    <t>PERSOT</t>
  </si>
  <si>
    <t>3300.00</t>
  </si>
  <si>
    <t>330000</t>
  </si>
  <si>
    <t>OASDHI/FICA</t>
  </si>
  <si>
    <t>OASDI</t>
  </si>
  <si>
    <t>3300.09</t>
  </si>
  <si>
    <t>330009</t>
  </si>
  <si>
    <t>3310.00</t>
  </si>
  <si>
    <t>331000</t>
  </si>
  <si>
    <t>OASDI TEACHERS &amp; INSTR AIDES</t>
  </si>
  <si>
    <t>FICATC</t>
  </si>
  <si>
    <t>3320.00</t>
  </si>
  <si>
    <t>OASDI CLAS/I.A.NON-INS ADM/SUP</t>
  </si>
  <si>
    <t>OASDCL</t>
  </si>
  <si>
    <t>3328.00</t>
  </si>
  <si>
    <t>OASDI CLASS/I.A.-NON-INST OTHE</t>
  </si>
  <si>
    <t>OASDIC</t>
  </si>
  <si>
    <t>3330.00</t>
  </si>
  <si>
    <t>OASDI OTHER ACADEM N.I.-ADM/SU</t>
  </si>
  <si>
    <t>OASDCE</t>
  </si>
  <si>
    <t>3339.00</t>
  </si>
  <si>
    <t>OASDI-OTHER ACADEM-N.I.-OTHERS</t>
  </si>
  <si>
    <t>3340.00</t>
  </si>
  <si>
    <t>MEDICARE-INSTRUCTIONAL</t>
  </si>
  <si>
    <t>MEDICI</t>
  </si>
  <si>
    <t>3346.00</t>
  </si>
  <si>
    <t>MEDICARE NON-INSTRUCTIONAL</t>
  </si>
  <si>
    <t>MEDICN</t>
  </si>
  <si>
    <t>3346.05</t>
  </si>
  <si>
    <t>334605</t>
  </si>
  <si>
    <t>JHS ACCRUAL REVERSAL</t>
  </si>
  <si>
    <t>3350.00</t>
  </si>
  <si>
    <t>335000</t>
  </si>
  <si>
    <t>PARS-INSTRUCTIONAL</t>
  </si>
  <si>
    <t>PARSCE</t>
  </si>
  <si>
    <t>3360.00</t>
  </si>
  <si>
    <t>PARS-NON-INSTRUCTIONAL</t>
  </si>
  <si>
    <t>PARSCL</t>
  </si>
  <si>
    <t>3400.00</t>
  </si>
  <si>
    <t>HEALTH AND WELFARE BENEFITS</t>
  </si>
  <si>
    <t>H&amp;W</t>
  </si>
  <si>
    <t>3400.03</t>
  </si>
  <si>
    <t>340003</t>
  </si>
  <si>
    <t>12% FRINGE EST. INCREASE</t>
  </si>
  <si>
    <t>12% PR</t>
  </si>
  <si>
    <t>3400.09</t>
  </si>
  <si>
    <t>340009</t>
  </si>
  <si>
    <t>3410.00</t>
  </si>
  <si>
    <t>341000</t>
  </si>
  <si>
    <t>HEALTH &amp; WELFARE-CERT/I.A INST</t>
  </si>
  <si>
    <t>H&amp;WCER</t>
  </si>
  <si>
    <t>3411.00</t>
  </si>
  <si>
    <t>341100</t>
  </si>
  <si>
    <t>DENTAL INS.TEARCHERS/INST AIDE</t>
  </si>
  <si>
    <t>DNTLCE</t>
  </si>
  <si>
    <t>3412.00</t>
  </si>
  <si>
    <t>341200</t>
  </si>
  <si>
    <t>BSHIELD-POS TEACHER/INSTR AIDE</t>
  </si>
  <si>
    <t>BSHLDP</t>
  </si>
  <si>
    <t>3413.00</t>
  </si>
  <si>
    <t>341300</t>
  </si>
  <si>
    <t>KAISER TEACHERS/INSTR AIDE</t>
  </si>
  <si>
    <t>KAISER</t>
  </si>
  <si>
    <t>3414.00</t>
  </si>
  <si>
    <t>341400</t>
  </si>
  <si>
    <t>BSHIELD-HMO TEACHER/INSTR AIDE</t>
  </si>
  <si>
    <t>BSHLDH</t>
  </si>
  <si>
    <t>3415.00</t>
  </si>
  <si>
    <t>341500</t>
  </si>
  <si>
    <t>VISION TEACHER/INST AIDE</t>
  </si>
  <si>
    <t>VISION</t>
  </si>
  <si>
    <t>3416.00</t>
  </si>
  <si>
    <t>341600</t>
  </si>
  <si>
    <t>A.S.CHIRO-TEACHER/INSTR AIDE</t>
  </si>
  <si>
    <t>CHIROP</t>
  </si>
  <si>
    <t>3420.00</t>
  </si>
  <si>
    <t>HEALTH &amp; WELFARE-CLAS/I.A-N.I.</t>
  </si>
  <si>
    <t>H&amp;WCLA</t>
  </si>
  <si>
    <t>3421.00</t>
  </si>
  <si>
    <t>DENTAL CLASS/I.A. NON-INSTRUCT</t>
  </si>
  <si>
    <t>DNTLCL</t>
  </si>
  <si>
    <t>3422.00</t>
  </si>
  <si>
    <t>BSHIELD-POS CLASS/I.A.NON-INST</t>
  </si>
  <si>
    <t>3423.00</t>
  </si>
  <si>
    <t>KAISER-CLASS/I.A. NON-INSTRUCT</t>
  </si>
  <si>
    <t>KSRCLA</t>
  </si>
  <si>
    <t>3424.00</t>
  </si>
  <si>
    <t>BSHIELD-HMO CLASS/I.A.NON-INST</t>
  </si>
  <si>
    <t>3425.00</t>
  </si>
  <si>
    <t>VISION CLASS/I.A. NON-INST</t>
  </si>
  <si>
    <t>3426.00</t>
  </si>
  <si>
    <t>342600</t>
  </si>
  <si>
    <t>A.S.CHIRO CLASS/I.A.-NON-INSTR</t>
  </si>
  <si>
    <t>3430.00</t>
  </si>
  <si>
    <t>343000</t>
  </si>
  <si>
    <t>HEALTH &amp; WELFARE-OTH ACAD-N.I</t>
  </si>
  <si>
    <t>3431.00</t>
  </si>
  <si>
    <t>BSHIELD-POS-OTHR ACADEM-NONINS</t>
  </si>
  <si>
    <t>3432.00</t>
  </si>
  <si>
    <t>KAISER-OTHER ACADEM-NON-INSTRU</t>
  </si>
  <si>
    <t>KSRNCE</t>
  </si>
  <si>
    <t>3433.00</t>
  </si>
  <si>
    <t>BSHIELD HMO OTHR ACADEM-NONINS</t>
  </si>
  <si>
    <t>3434.00</t>
  </si>
  <si>
    <t>DENTAL-OTHER ACADEM-NON-INSTRU</t>
  </si>
  <si>
    <t>3435.00</t>
  </si>
  <si>
    <t>VISION-OTHER ACADEM-NON-INSTRU</t>
  </si>
  <si>
    <t>3436.00</t>
  </si>
  <si>
    <t>343600</t>
  </si>
  <si>
    <t>A.S.CHIRO OTHR ACADEM-NON-INST</t>
  </si>
  <si>
    <t>3440.00</t>
  </si>
  <si>
    <t>344000</t>
  </si>
  <si>
    <t>RETIREES/FORMER EMPL/DEPENDENT</t>
  </si>
  <si>
    <t>RETR/F</t>
  </si>
  <si>
    <t>3441.00</t>
  </si>
  <si>
    <t>344100</t>
  </si>
  <si>
    <t>DENTAL-RETIREE/DEP/FORMER-INST</t>
  </si>
  <si>
    <t>DNTLRE</t>
  </si>
  <si>
    <t>3442.00</t>
  </si>
  <si>
    <t>344200</t>
  </si>
  <si>
    <t>BSHIELD POS RET/DEP/FRMER-INST</t>
  </si>
  <si>
    <t>3443.00</t>
  </si>
  <si>
    <t>344300</t>
  </si>
  <si>
    <t>KAISER-RET/DEP/FORMER-INSTRUCT</t>
  </si>
  <si>
    <t>KSRRET</t>
  </si>
  <si>
    <t>3444.00</t>
  </si>
  <si>
    <t>344400</t>
  </si>
  <si>
    <t>BSHIELD HMO RET/DEP/FRMER-INST</t>
  </si>
  <si>
    <t>3445.00</t>
  </si>
  <si>
    <t>344500</t>
  </si>
  <si>
    <t>DENTAL-RET/DEP/FORMER-N. I.</t>
  </si>
  <si>
    <t>DNTLNI</t>
  </si>
  <si>
    <t>3446.00</t>
  </si>
  <si>
    <t>344600</t>
  </si>
  <si>
    <t>BSHIELD POS RET/DEP/FORMR-N.I.</t>
  </si>
  <si>
    <t>3447.00</t>
  </si>
  <si>
    <t>344700</t>
  </si>
  <si>
    <t>KAISER-RET/DEP/FORMER-NON-INST</t>
  </si>
  <si>
    <t>KSR N.</t>
  </si>
  <si>
    <t>3448.00</t>
  </si>
  <si>
    <t>344800</t>
  </si>
  <si>
    <t>BSHIELD HMO-RET/DEP/FRMR-N.INS</t>
  </si>
  <si>
    <t>3449.00</t>
  </si>
  <si>
    <t>344900</t>
  </si>
  <si>
    <t>A.S.CHIRO-RET/DEP/FORMER-INSTR</t>
  </si>
  <si>
    <t>3450.00</t>
  </si>
  <si>
    <t>345000</t>
  </si>
  <si>
    <t>A.S.CHIRO-RET/DEP/FRMR-NON-INS</t>
  </si>
  <si>
    <t>3451.00</t>
  </si>
  <si>
    <t>345100</t>
  </si>
  <si>
    <t>VISION-RET/DEP/FORMER-INSTRUCT</t>
  </si>
  <si>
    <t>3452.00</t>
  </si>
  <si>
    <t>345200</t>
  </si>
  <si>
    <t>VISION-RET/DEP/FORMER-NONINSTR</t>
  </si>
  <si>
    <t>3500.00</t>
  </si>
  <si>
    <t>STATE UNEMPLOYMENT INSURANCE</t>
  </si>
  <si>
    <t>U/I</t>
  </si>
  <si>
    <t>3500.02</t>
  </si>
  <si>
    <t>350002</t>
  </si>
  <si>
    <t>3500.09</t>
  </si>
  <si>
    <t>350009</t>
  </si>
  <si>
    <t>3510.00</t>
  </si>
  <si>
    <t>351000</t>
  </si>
  <si>
    <t>SUI TEACHERS/INSTRUCTIONAL AID</t>
  </si>
  <si>
    <t>SUICER</t>
  </si>
  <si>
    <t>3520.00</t>
  </si>
  <si>
    <t>SUI CLASS/I.A. NON-INS ADM/SUP</t>
  </si>
  <si>
    <t>SUICLA</t>
  </si>
  <si>
    <t>3528.00</t>
  </si>
  <si>
    <t>SUI CLASS/I.A. NON-INSTR OTHER</t>
  </si>
  <si>
    <t>3528.05</t>
  </si>
  <si>
    <t>352805</t>
  </si>
  <si>
    <t>3530.00</t>
  </si>
  <si>
    <t>SUI OTHER ACADEMIC N.I.ADM/SUP</t>
  </si>
  <si>
    <t>3538.00</t>
  </si>
  <si>
    <t>SUI OTHER ACADEMIC-N.I. OTHERS</t>
  </si>
  <si>
    <t>3600.00</t>
  </si>
  <si>
    <t>360000</t>
  </si>
  <si>
    <t>WORKERS COMPENSATION INSURANCE</t>
  </si>
  <si>
    <t>W/C IN</t>
  </si>
  <si>
    <t>3610.00</t>
  </si>
  <si>
    <t>361000</t>
  </si>
  <si>
    <t>WORK COMP TEACHERS/INSTR AIDE</t>
  </si>
  <si>
    <t>W/C CE</t>
  </si>
  <si>
    <t>3620.00</t>
  </si>
  <si>
    <t>W/C CLASS/I.A.-NON-INS-ADM/SUP</t>
  </si>
  <si>
    <t>W/C CL</t>
  </si>
  <si>
    <t>3625.00</t>
  </si>
  <si>
    <t>362500</t>
  </si>
  <si>
    <t>WORKERS COMP - TRANSFER</t>
  </si>
  <si>
    <t>WORKCO</t>
  </si>
  <si>
    <t>3628.00</t>
  </si>
  <si>
    <t>W/C CLASS/I.A.-NON-INSTR-OTHER</t>
  </si>
  <si>
    <t>3630.00</t>
  </si>
  <si>
    <t>W/C OTHER ACADEMIC-N.I.ADM/SUP</t>
  </si>
  <si>
    <t>3638.00</t>
  </si>
  <si>
    <t>W/C OTHER ACADEMIC-N.I. -OTHER</t>
  </si>
  <si>
    <t>3900.00</t>
  </si>
  <si>
    <t>390000</t>
  </si>
  <si>
    <t>OTHER BENEFITS</t>
  </si>
  <si>
    <t>OTH BE</t>
  </si>
  <si>
    <t>3910.00</t>
  </si>
  <si>
    <t>391000</t>
  </si>
  <si>
    <t>LIFE INS-TEACHERS/INSTR AIDE</t>
  </si>
  <si>
    <t>LIFECE</t>
  </si>
  <si>
    <t>3920.00</t>
  </si>
  <si>
    <t>LIFE-CLASS/I.A-NON-INS ADM/SUP</t>
  </si>
  <si>
    <t>LIFECL</t>
  </si>
  <si>
    <t>3928.00</t>
  </si>
  <si>
    <t>LIFE-CLASS/I.A. NON-INST-OTHER</t>
  </si>
  <si>
    <t>3930.00</t>
  </si>
  <si>
    <t>LIFE-OTHER ACADEMIC N.I.ADM/SU</t>
  </si>
  <si>
    <t>3938.00</t>
  </si>
  <si>
    <t>LIFE-OTHER ACADEMIC N.I. OTHER</t>
  </si>
  <si>
    <t>3940.00</t>
  </si>
  <si>
    <t>394000</t>
  </si>
  <si>
    <t>RETIREE INCENTIVE-CLASSIFIED</t>
  </si>
  <si>
    <t>RETCLA</t>
  </si>
  <si>
    <t>3941.00</t>
  </si>
  <si>
    <t>RETIREE INCENTIVE-ACADEMIC</t>
  </si>
  <si>
    <t>RETACA</t>
  </si>
  <si>
    <t>3950.00</t>
  </si>
  <si>
    <t>395000</t>
  </si>
  <si>
    <t>RIDESHARE INCENTIVE-INSTRUCTIO</t>
  </si>
  <si>
    <t>RIDEIN</t>
  </si>
  <si>
    <t>3960.00</t>
  </si>
  <si>
    <t>396000</t>
  </si>
  <si>
    <t>RIDESHARE NON INSTRUCTIONAL</t>
  </si>
  <si>
    <t>RIDE N</t>
  </si>
  <si>
    <t>3970.00</t>
  </si>
  <si>
    <t>397000</t>
  </si>
  <si>
    <t>CSEA ENROLLMENT REIMBURSEMENT</t>
  </si>
  <si>
    <t>CSEAEN</t>
  </si>
  <si>
    <t>3971.00</t>
  </si>
  <si>
    <t>397100</t>
  </si>
  <si>
    <t>TUITION REIMBURSEMENT - MGT</t>
  </si>
  <si>
    <t>TUITIO</t>
  </si>
  <si>
    <t>3972.00</t>
  </si>
  <si>
    <t>397200</t>
  </si>
  <si>
    <t>TUITION REIMB-SUPERV/CONFIDENT</t>
  </si>
  <si>
    <t>SUP/CO</t>
  </si>
  <si>
    <t>3973.00</t>
  </si>
  <si>
    <t>397300</t>
  </si>
  <si>
    <t>CSEA TUITION REIMB-DEPENDENTS</t>
  </si>
  <si>
    <t>CSEADE</t>
  </si>
  <si>
    <t>3980.00</t>
  </si>
  <si>
    <t>398000</t>
  </si>
  <si>
    <t>HHRC EMPLOYEE ASSISTANCE PROG</t>
  </si>
  <si>
    <t>HHRC E</t>
  </si>
  <si>
    <t>3981.00</t>
  </si>
  <si>
    <t>398100</t>
  </si>
  <si>
    <t>HHRC-TEACHER/INT. AIDES</t>
  </si>
  <si>
    <t>HHRC-T</t>
  </si>
  <si>
    <t>3982.00</t>
  </si>
  <si>
    <t>HHRC-CLASS/I.A.-NON-INS-ADM/SU</t>
  </si>
  <si>
    <t>HHRC-N</t>
  </si>
  <si>
    <t>3983.00</t>
  </si>
  <si>
    <t>HHRC-CLASS/I.A.-NON-INS-OTHERS</t>
  </si>
  <si>
    <t>3984.00</t>
  </si>
  <si>
    <t>HHRC-OTHER ACADEMIC-N.I-ADM/SU</t>
  </si>
  <si>
    <t>HHRC-A</t>
  </si>
  <si>
    <t>3985.00</t>
  </si>
  <si>
    <t>HHRC-OTHER ACADEMIC-N.I.-OTHER</t>
  </si>
  <si>
    <t>3991.00</t>
  </si>
  <si>
    <t>399100</t>
  </si>
  <si>
    <t>IN LIEU OF BENEFITS-INSTRUCTIO</t>
  </si>
  <si>
    <t>IN LIE</t>
  </si>
  <si>
    <t>3992.00</t>
  </si>
  <si>
    <t>IN LIEU OF BENEFITS -NON-INSTR</t>
  </si>
  <si>
    <t>3999.00</t>
  </si>
  <si>
    <t>399900</t>
  </si>
  <si>
    <t>MAPPING ERRORS</t>
  </si>
  <si>
    <t>4000.00</t>
  </si>
  <si>
    <t>400000</t>
  </si>
  <si>
    <t>SUPPLIES AND MATERIAL DIST.USE</t>
  </si>
  <si>
    <t>SUPPLI</t>
  </si>
  <si>
    <t>4100.00</t>
  </si>
  <si>
    <t>410000</t>
  </si>
  <si>
    <t>TEXTBOOKS</t>
  </si>
  <si>
    <t>TXTBKS</t>
  </si>
  <si>
    <t>4100.05</t>
  </si>
  <si>
    <t>410005</t>
  </si>
  <si>
    <t>4100.09</t>
  </si>
  <si>
    <t>410009</t>
  </si>
  <si>
    <t>CLEARI</t>
  </si>
  <si>
    <t>4200.00</t>
  </si>
  <si>
    <t>420000</t>
  </si>
  <si>
    <t>BOOK,MAGAZINE&amp;PERIOD-DIST.USE</t>
  </si>
  <si>
    <t>BKSMAG</t>
  </si>
  <si>
    <t>4200.09</t>
  </si>
  <si>
    <t>420009</t>
  </si>
  <si>
    <t>4210.00</t>
  </si>
  <si>
    <t>MAGAZINES &amp; SUBSCRIPTIONS</t>
  </si>
  <si>
    <t>MAGAZI</t>
  </si>
  <si>
    <t>4210.05</t>
  </si>
  <si>
    <t>421005</t>
  </si>
  <si>
    <t>4220.00</t>
  </si>
  <si>
    <t>REFERENCE BOOKS</t>
  </si>
  <si>
    <t>REFBOO</t>
  </si>
  <si>
    <t>4220.05</t>
  </si>
  <si>
    <t>422005</t>
  </si>
  <si>
    <t>4300.00</t>
  </si>
  <si>
    <t>430000</t>
  </si>
  <si>
    <t>INSTRUCTIONAL SUPPLIES</t>
  </si>
  <si>
    <t>INSTSU</t>
  </si>
  <si>
    <t>4300.05</t>
  </si>
  <si>
    <t>430005</t>
  </si>
  <si>
    <t>JHSACC</t>
  </si>
  <si>
    <t>4300.09</t>
  </si>
  <si>
    <t>430009</t>
  </si>
  <si>
    <t>4400.00</t>
  </si>
  <si>
    <t>440000</t>
  </si>
  <si>
    <t>MEDIA AND SOFTWARE-DISTRCT USE</t>
  </si>
  <si>
    <t>MED/SF</t>
  </si>
  <si>
    <t>4400.09</t>
  </si>
  <si>
    <t>440009</t>
  </si>
  <si>
    <t>4430.00</t>
  </si>
  <si>
    <t>SOFTWARE</t>
  </si>
  <si>
    <t>SOFTWA</t>
  </si>
  <si>
    <t>4430.05</t>
  </si>
  <si>
    <t>443005</t>
  </si>
  <si>
    <t>4440.00</t>
  </si>
  <si>
    <t>MEDIA</t>
  </si>
  <si>
    <t>4440.05</t>
  </si>
  <si>
    <t>444005</t>
  </si>
  <si>
    <t>4500.00</t>
  </si>
  <si>
    <t>NONINSTRUCTIONAL SUPPLIES</t>
  </si>
  <si>
    <t>OTHRSU</t>
  </si>
  <si>
    <t>4500.05</t>
  </si>
  <si>
    <t>450005</t>
  </si>
  <si>
    <t>4500.09</t>
  </si>
  <si>
    <t>450009</t>
  </si>
  <si>
    <t>4500.80</t>
  </si>
  <si>
    <t>450080</t>
  </si>
  <si>
    <t>NON-INST SUPPLIES-PROGRAMMING</t>
  </si>
  <si>
    <t>4500.81</t>
  </si>
  <si>
    <t>450081</t>
  </si>
  <si>
    <t>NON-INST SUPPLIES-PRODUCTION</t>
  </si>
  <si>
    <t>4500.82</t>
  </si>
  <si>
    <t>450082</t>
  </si>
  <si>
    <t>NON-INST SUPPLIES-ENGINEERING</t>
  </si>
  <si>
    <t>4500.83</t>
  </si>
  <si>
    <t>450083</t>
  </si>
  <si>
    <t>NON-INST SUPPLIES-DEVELOPMENT</t>
  </si>
  <si>
    <t>4505.00</t>
  </si>
  <si>
    <t>450500</t>
  </si>
  <si>
    <t>SUPPLIES-CHILD&amp;FAM COMMISSION</t>
  </si>
  <si>
    <t>CHILDF</t>
  </si>
  <si>
    <t>4510.00</t>
  </si>
  <si>
    <t>MAINTENANCE SUPPLIES</t>
  </si>
  <si>
    <t>MAINT</t>
  </si>
  <si>
    <t>4510.05</t>
  </si>
  <si>
    <t>451005</t>
  </si>
  <si>
    <t>jhs accrual reversal</t>
  </si>
  <si>
    <t>4511.00</t>
  </si>
  <si>
    <t>451100</t>
  </si>
  <si>
    <t>AIR COND &amp; HEATING SUPPLIES</t>
  </si>
  <si>
    <t>AC/HEA</t>
  </si>
  <si>
    <t>4511.05</t>
  </si>
  <si>
    <t>451105</t>
  </si>
  <si>
    <t>4512.00</t>
  </si>
  <si>
    <t>451200</t>
  </si>
  <si>
    <t>LOCK &amp; KEY SUPPLIES</t>
  </si>
  <si>
    <t>LOCK&amp;K</t>
  </si>
  <si>
    <t>4512.05</t>
  </si>
  <si>
    <t>451205</t>
  </si>
  <si>
    <t>4513.00</t>
  </si>
  <si>
    <t>451300</t>
  </si>
  <si>
    <t>BUILDING SUPPLIES</t>
  </si>
  <si>
    <t>SLDG S</t>
  </si>
  <si>
    <t>4520.00</t>
  </si>
  <si>
    <t>CUSTODIAN SUPPLIES</t>
  </si>
  <si>
    <t>CUST S</t>
  </si>
  <si>
    <t>4520.05</t>
  </si>
  <si>
    <t>452005</t>
  </si>
  <si>
    <t>4530.00</t>
  </si>
  <si>
    <t>453000</t>
  </si>
  <si>
    <t>GROUNDS SUPPLIES</t>
  </si>
  <si>
    <t>GROUND</t>
  </si>
  <si>
    <t>4530.05</t>
  </si>
  <si>
    <t>453005</t>
  </si>
  <si>
    <t>4540.00</t>
  </si>
  <si>
    <t>454000</t>
  </si>
  <si>
    <t>MAINT COMM SVCS SUPPLIES</t>
  </si>
  <si>
    <t>4551.00</t>
  </si>
  <si>
    <t>PRINTI</t>
  </si>
  <si>
    <t>4551.05</t>
  </si>
  <si>
    <t>455105</t>
  </si>
  <si>
    <t>4551.83</t>
  </si>
  <si>
    <t>455183</t>
  </si>
  <si>
    <t>PRINTING-DEVELOPMENT</t>
  </si>
  <si>
    <t>4552.00</t>
  </si>
  <si>
    <t>455200</t>
  </si>
  <si>
    <t>WAREHOUSE/STORES STOCK</t>
  </si>
  <si>
    <t>WHSE S</t>
  </si>
  <si>
    <t>4552.05</t>
  </si>
  <si>
    <t>455205</t>
  </si>
  <si>
    <t>4560.00</t>
  </si>
  <si>
    <t>456000</t>
  </si>
  <si>
    <t>COMMENCEMENT SUPPLIES</t>
  </si>
  <si>
    <t>GRADSU</t>
  </si>
  <si>
    <t>4700.00</t>
  </si>
  <si>
    <t>470000</t>
  </si>
  <si>
    <t>FOOD SUPPLIES</t>
  </si>
  <si>
    <t>FOODSU</t>
  </si>
  <si>
    <t>4700.05</t>
  </si>
  <si>
    <t>470005</t>
  </si>
  <si>
    <t>4700.09</t>
  </si>
  <si>
    <t>470009</t>
  </si>
  <si>
    <t>5000.00</t>
  </si>
  <si>
    <t>500000</t>
  </si>
  <si>
    <t>OTHER EXPENSES - DISTRICT USE</t>
  </si>
  <si>
    <t>5100.00</t>
  </si>
  <si>
    <t>510000</t>
  </si>
  <si>
    <t>PERSON&amp;CONSULTANT SVC-DIST USE</t>
  </si>
  <si>
    <t>CONSLT</t>
  </si>
  <si>
    <t>5100.09</t>
  </si>
  <si>
    <t>510009</t>
  </si>
  <si>
    <t>5110.00</t>
  </si>
  <si>
    <t>511000</t>
  </si>
  <si>
    <t>COMM SERVICE FACILITATORS</t>
  </si>
  <si>
    <t>COMMSE</t>
  </si>
  <si>
    <t>5111.00</t>
  </si>
  <si>
    <t>511100</t>
  </si>
  <si>
    <t>ACADEMY FACILITATORS</t>
  </si>
  <si>
    <t>ACADFA</t>
  </si>
  <si>
    <t>5112.00</t>
  </si>
  <si>
    <t>511200</t>
  </si>
  <si>
    <t>CONSULTANTS</t>
  </si>
  <si>
    <t>5112.05</t>
  </si>
  <si>
    <t>511205</t>
  </si>
  <si>
    <t>5113.00</t>
  </si>
  <si>
    <t>CONSULTANT &amp; OTHER SERVICES</t>
  </si>
  <si>
    <t>CONSUL</t>
  </si>
  <si>
    <t>5113.05</t>
  </si>
  <si>
    <t>511305</t>
  </si>
  <si>
    <t>5113.77</t>
  </si>
  <si>
    <t>511377</t>
  </si>
  <si>
    <t>IND CONTRACTOR-STEINBERG</t>
  </si>
  <si>
    <t>STEINB</t>
  </si>
  <si>
    <t>5113.81</t>
  </si>
  <si>
    <t>511381</t>
  </si>
  <si>
    <t>PRODUCTION</t>
  </si>
  <si>
    <t>PRODUC</t>
  </si>
  <si>
    <t>5113.83</t>
  </si>
  <si>
    <t>511383</t>
  </si>
  <si>
    <t>DEVELOPMENT</t>
  </si>
  <si>
    <t>DEVELO</t>
  </si>
  <si>
    <t>5113.99</t>
  </si>
  <si>
    <t>511399</t>
  </si>
  <si>
    <t>IND CONTRACTOR-REIMBURSABLE</t>
  </si>
  <si>
    <t>REIMBU</t>
  </si>
  <si>
    <t>5114.00</t>
  </si>
  <si>
    <t>511400</t>
  </si>
  <si>
    <t>OFFICIALS/OTHER SERVICES-SPORT</t>
  </si>
  <si>
    <t>OFFICI</t>
  </si>
  <si>
    <t>5114.05</t>
  </si>
  <si>
    <t>511405</t>
  </si>
  <si>
    <t>5120.00</t>
  </si>
  <si>
    <t>OTHER CONTRACTS/OUTSIDE SERVIC</t>
  </si>
  <si>
    <t>OUTSRV</t>
  </si>
  <si>
    <t>5120.05</t>
  </si>
  <si>
    <t>512005</t>
  </si>
  <si>
    <t>5120.81</t>
  </si>
  <si>
    <t>512081</t>
  </si>
  <si>
    <t>OTHER CONTRACTS-PRODUCTION</t>
  </si>
  <si>
    <t>5120.83</t>
  </si>
  <si>
    <t>512083</t>
  </si>
  <si>
    <t>OTHER CONTRACTS-DEVELOPMENT</t>
  </si>
  <si>
    <t>5121.00</t>
  </si>
  <si>
    <t>512100</t>
  </si>
  <si>
    <t>OTHR CONTRACTS-ST FEES-SHERIFF</t>
  </si>
  <si>
    <t>5200.00</t>
  </si>
  <si>
    <t>TRAVEL &amp; CONFERENCE EXPENSES</t>
  </si>
  <si>
    <t>CONFRN</t>
  </si>
  <si>
    <t>5200.05</t>
  </si>
  <si>
    <t>520005</t>
  </si>
  <si>
    <t>5200.09</t>
  </si>
  <si>
    <t>520009</t>
  </si>
  <si>
    <t>5200.80</t>
  </si>
  <si>
    <t>520080</t>
  </si>
  <si>
    <t>TRAVEL-PROGRAMMING</t>
  </si>
  <si>
    <t>TRAVEL</t>
  </si>
  <si>
    <t>5200.81</t>
  </si>
  <si>
    <t>520081</t>
  </si>
  <si>
    <t>TRAVEL-PRODUCTION</t>
  </si>
  <si>
    <t>5200.82</t>
  </si>
  <si>
    <t>520082</t>
  </si>
  <si>
    <t>TRAVEL-ENGINEERING</t>
  </si>
  <si>
    <t>5200.83</t>
  </si>
  <si>
    <t>520083</t>
  </si>
  <si>
    <t>TRAVEL-DEVELOPMENT</t>
  </si>
  <si>
    <t>5205.00</t>
  </si>
  <si>
    <t>520500</t>
  </si>
  <si>
    <t>CAR ALLOWANCE</t>
  </si>
  <si>
    <t>CARALL</t>
  </si>
  <si>
    <t>5206.00</t>
  </si>
  <si>
    <t>EXPENSE ALLOWANCE</t>
  </si>
  <si>
    <t>EXP.AL</t>
  </si>
  <si>
    <t>5207.00</t>
  </si>
  <si>
    <t>CELL PHONE ALLOWANCE-ACADEMIC</t>
  </si>
  <si>
    <t>CELLPH</t>
  </si>
  <si>
    <t>5208.00</t>
  </si>
  <si>
    <t>CELL PHONE ALLOWANCE-CLASSIFIE</t>
  </si>
  <si>
    <t>CELLAL</t>
  </si>
  <si>
    <t>5210.00</t>
  </si>
  <si>
    <t>PERSONAL MILEAGE</t>
  </si>
  <si>
    <t>MILEAG</t>
  </si>
  <si>
    <t>5210.05</t>
  </si>
  <si>
    <t>521005</t>
  </si>
  <si>
    <t>5220.00</t>
  </si>
  <si>
    <t>522000</t>
  </si>
  <si>
    <t>INSERVICE/SCHOOLS/ETC. TRAVEL</t>
  </si>
  <si>
    <t>INSERV</t>
  </si>
  <si>
    <t>5220.05</t>
  </si>
  <si>
    <t>522005</t>
  </si>
  <si>
    <t>5300.00</t>
  </si>
  <si>
    <t>530000</t>
  </si>
  <si>
    <t>POST/DUES/MEMBERSHIPS-DIST.USE</t>
  </si>
  <si>
    <t>DUESME</t>
  </si>
  <si>
    <t>5300.09</t>
  </si>
  <si>
    <t>530009</t>
  </si>
  <si>
    <t>5310.00</t>
  </si>
  <si>
    <t>DUES AND MEMBERSHIP</t>
  </si>
  <si>
    <t>DUES/M</t>
  </si>
  <si>
    <t>5310.05</t>
  </si>
  <si>
    <t>531005</t>
  </si>
  <si>
    <t>5310.80</t>
  </si>
  <si>
    <t>531080</t>
  </si>
  <si>
    <t>DUES &amp; MEMBERSHIP-PROGRAMMING</t>
  </si>
  <si>
    <t>5350.00</t>
  </si>
  <si>
    <t>POSTAGE &amp; FREIGHT</t>
  </si>
  <si>
    <t>PSTG/F</t>
  </si>
  <si>
    <t>5350.05</t>
  </si>
  <si>
    <t>535005</t>
  </si>
  <si>
    <t>5350.83</t>
  </si>
  <si>
    <t>535083</t>
  </si>
  <si>
    <t>POSTRAGE &amp; FREIGHT-DEVELOPMENT</t>
  </si>
  <si>
    <t>5400.00</t>
  </si>
  <si>
    <t>540000</t>
  </si>
  <si>
    <t>INSURANCES - DISTRICT USE</t>
  </si>
  <si>
    <t>INSURN</t>
  </si>
  <si>
    <t>5400.09</t>
  </si>
  <si>
    <t>540009</t>
  </si>
  <si>
    <t>5410.00</t>
  </si>
  <si>
    <t>541000</t>
  </si>
  <si>
    <t>FIRE INSURANCE</t>
  </si>
  <si>
    <t>FIRE I</t>
  </si>
  <si>
    <t>5420.00</t>
  </si>
  <si>
    <t>542000</t>
  </si>
  <si>
    <t>LIABILITY INSURANCE</t>
  </si>
  <si>
    <t>LIAB I</t>
  </si>
  <si>
    <t>5430.00</t>
  </si>
  <si>
    <t>543000</t>
  </si>
  <si>
    <t>FIDELITY BOND INSURANCE</t>
  </si>
  <si>
    <t>BOND I</t>
  </si>
  <si>
    <t>5440.00</t>
  </si>
  <si>
    <t>STUDENT INSURANCE</t>
  </si>
  <si>
    <t>STD IN</t>
  </si>
  <si>
    <t>5450.00</t>
  </si>
  <si>
    <t>545000</t>
  </si>
  <si>
    <t>AUTOMOBILE INSURANCE</t>
  </si>
  <si>
    <t>AUTO I</t>
  </si>
  <si>
    <t>5500.00</t>
  </si>
  <si>
    <t>550000</t>
  </si>
  <si>
    <t>UTILITIES &amp; HOUSEKEEP-DIST.USE</t>
  </si>
  <si>
    <t>UTILHS</t>
  </si>
  <si>
    <t>5500.09</t>
  </si>
  <si>
    <t>550009</t>
  </si>
  <si>
    <t>5510.00</t>
  </si>
  <si>
    <t>GAS</t>
  </si>
  <si>
    <t>5510.05</t>
  </si>
  <si>
    <t>551005</t>
  </si>
  <si>
    <t>5520.00</t>
  </si>
  <si>
    <t>ELECTRIC</t>
  </si>
  <si>
    <t>ELECTR</t>
  </si>
  <si>
    <t>5520.05</t>
  </si>
  <si>
    <t>552005</t>
  </si>
  <si>
    <t>5530.00</t>
  </si>
  <si>
    <t>WATER</t>
  </si>
  <si>
    <t>5530.05</t>
  </si>
  <si>
    <t>553005</t>
  </si>
  <si>
    <t>5531.00</t>
  </si>
  <si>
    <t>553100</t>
  </si>
  <si>
    <t>WATER TREATMENT</t>
  </si>
  <si>
    <t>WTRTRE</t>
  </si>
  <si>
    <t>5531.05</t>
  </si>
  <si>
    <t>553105</t>
  </si>
  <si>
    <t>5535.00</t>
  </si>
  <si>
    <t>SOLID WASTE DISPOSAL</t>
  </si>
  <si>
    <t>SLDWAS</t>
  </si>
  <si>
    <t>5535.05</t>
  </si>
  <si>
    <t>553505</t>
  </si>
  <si>
    <t>5536.00</t>
  </si>
  <si>
    <t>HAZARDOUS MATERIALS</t>
  </si>
  <si>
    <t>HAZARD</t>
  </si>
  <si>
    <t>5536.05</t>
  </si>
  <si>
    <t>553605</t>
  </si>
  <si>
    <t>5540.00</t>
  </si>
  <si>
    <t>TELEPHONE</t>
  </si>
  <si>
    <t>PHONE</t>
  </si>
  <si>
    <t>5540.05</t>
  </si>
  <si>
    <t>554005</t>
  </si>
  <si>
    <t>5540.80</t>
  </si>
  <si>
    <t>554080</t>
  </si>
  <si>
    <t>TELEPHONE-PROGRAMMING</t>
  </si>
  <si>
    <t>5540.83</t>
  </si>
  <si>
    <t>554083</t>
  </si>
  <si>
    <t>TELEPHONE-DEVELOPMENT</t>
  </si>
  <si>
    <t>5550.00</t>
  </si>
  <si>
    <t>LAUNDRY, CLEANING &amp; UNIFORMS</t>
  </si>
  <si>
    <t>LAUNDR</t>
  </si>
  <si>
    <t>5550.05</t>
  </si>
  <si>
    <t>555005</t>
  </si>
  <si>
    <t>5560.00</t>
  </si>
  <si>
    <t>PEST CONTROL</t>
  </si>
  <si>
    <t>PESTCO</t>
  </si>
  <si>
    <t>5580.00</t>
  </si>
  <si>
    <t>FIRE EXTINGUISHER SERVICE</t>
  </si>
  <si>
    <t>FIRE E</t>
  </si>
  <si>
    <t>5580.05</t>
  </si>
  <si>
    <t>558005</t>
  </si>
  <si>
    <t>5600.00</t>
  </si>
  <si>
    <t>560000</t>
  </si>
  <si>
    <t>RENTS,LEASES&amp;REPAIRS-DIST.USE</t>
  </si>
  <si>
    <t>REP/RE</t>
  </si>
  <si>
    <t>5600.01</t>
  </si>
  <si>
    <t>560001</t>
  </si>
  <si>
    <t>RENTS/LEASES/REPAIRS-AUGMENT</t>
  </si>
  <si>
    <t>RENTSA</t>
  </si>
  <si>
    <t>5600.09</t>
  </si>
  <si>
    <t>560009</t>
  </si>
  <si>
    <t>5610.00</t>
  </si>
  <si>
    <t>RENTALS</t>
  </si>
  <si>
    <t>RENTAL</t>
  </si>
  <si>
    <t>5610.05</t>
  </si>
  <si>
    <t>561005</t>
  </si>
  <si>
    <t>5610.83</t>
  </si>
  <si>
    <t>561083</t>
  </si>
  <si>
    <t>RENTALS - DEVELOPMENT</t>
  </si>
  <si>
    <t>RENTDE</t>
  </si>
  <si>
    <t>5611.00</t>
  </si>
  <si>
    <t>BUS/CAR RENTALS</t>
  </si>
  <si>
    <t>BUS RE</t>
  </si>
  <si>
    <t>5611.05</t>
  </si>
  <si>
    <t>561105</t>
  </si>
  <si>
    <t>5620.00</t>
  </si>
  <si>
    <t>LEASES</t>
  </si>
  <si>
    <t>5620.05</t>
  </si>
  <si>
    <t>562005</t>
  </si>
  <si>
    <t>5620.80</t>
  </si>
  <si>
    <t>562080</t>
  </si>
  <si>
    <t>LEASES-PROGRAMMING</t>
  </si>
  <si>
    <t>5620.83</t>
  </si>
  <si>
    <t>562083</t>
  </si>
  <si>
    <t>LEASES - DEVELOPMENT</t>
  </si>
  <si>
    <t>5630.00</t>
  </si>
  <si>
    <t>MAINTENANCE AGREEMENTS</t>
  </si>
  <si>
    <t>5630.05</t>
  </si>
  <si>
    <t>563005</t>
  </si>
  <si>
    <t>5631.00</t>
  </si>
  <si>
    <t>MAINT.AGREE - AC/HEATING</t>
  </si>
  <si>
    <t>MA-AC/</t>
  </si>
  <si>
    <t>5631.05</t>
  </si>
  <si>
    <t>563105</t>
  </si>
  <si>
    <t>5632.00</t>
  </si>
  <si>
    <t>563200</t>
  </si>
  <si>
    <t>MAINT.AGREE - HAZARDOUS MATER.</t>
  </si>
  <si>
    <t>MA-HAZ</t>
  </si>
  <si>
    <t>5633.00</t>
  </si>
  <si>
    <t>563300</t>
  </si>
  <si>
    <t>MAINT.AGREE - CUSTODIAL</t>
  </si>
  <si>
    <t>MA-CUS</t>
  </si>
  <si>
    <t>5634.00</t>
  </si>
  <si>
    <t>563400</t>
  </si>
  <si>
    <t>MAINT.AGREE - BUILDING</t>
  </si>
  <si>
    <t>MA-BUI</t>
  </si>
  <si>
    <t>5634.05</t>
  </si>
  <si>
    <t>563405</t>
  </si>
  <si>
    <t>5635.00</t>
  </si>
  <si>
    <t>563500</t>
  </si>
  <si>
    <t>MAINT.AGREE - GROUNDS</t>
  </si>
  <si>
    <t>MA-GRN</t>
  </si>
  <si>
    <t>5636.00</t>
  </si>
  <si>
    <t>563600</t>
  </si>
  <si>
    <t>MAINT.AGREE - TELEPHONE</t>
  </si>
  <si>
    <t>MA-TEL</t>
  </si>
  <si>
    <t>5637.00</t>
  </si>
  <si>
    <t>MAINT.AGREE - OFFICE EQUIP</t>
  </si>
  <si>
    <t>MA-OFF</t>
  </si>
  <si>
    <t>5637.05</t>
  </si>
  <si>
    <t>563705</t>
  </si>
  <si>
    <t>5638.00</t>
  </si>
  <si>
    <t>563800</t>
  </si>
  <si>
    <t>MAINT.AGREE - OFF.AUTO.EQUIP</t>
  </si>
  <si>
    <t>MA-O.A</t>
  </si>
  <si>
    <t>5639.00</t>
  </si>
  <si>
    <t>MAINT.AGREE - COMPUTER SYSTEMS</t>
  </si>
  <si>
    <t>MA-COM</t>
  </si>
  <si>
    <t>5639.05</t>
  </si>
  <si>
    <t>563905</t>
  </si>
  <si>
    <t>5640.00</t>
  </si>
  <si>
    <t>REPAIRS AND MAINTENANCE</t>
  </si>
  <si>
    <t>REPAIR</t>
  </si>
  <si>
    <t>5640.05</t>
  </si>
  <si>
    <t>564005</t>
  </si>
  <si>
    <t>5640.80</t>
  </si>
  <si>
    <t>564080</t>
  </si>
  <si>
    <t>REPAIRS/MAINTENANCE-PROGRAMMIN</t>
  </si>
  <si>
    <t>5640.81</t>
  </si>
  <si>
    <t>564081</t>
  </si>
  <si>
    <t>REPAIRS/MAINTENANCE-PRODUCTION</t>
  </si>
  <si>
    <t>5640.82</t>
  </si>
  <si>
    <t>564082</t>
  </si>
  <si>
    <t>REPAIRS/MAINTENANCE-ENGINEERIN</t>
  </si>
  <si>
    <t>5640.83</t>
  </si>
  <si>
    <t>564083</t>
  </si>
  <si>
    <t>REPAIRS/MAINTENANCE-DEVELOPMNT</t>
  </si>
  <si>
    <t>5641.00</t>
  </si>
  <si>
    <t>564100</t>
  </si>
  <si>
    <t>P.C. REPAIRS</t>
  </si>
  <si>
    <t>PC REP</t>
  </si>
  <si>
    <t>5642.00</t>
  </si>
  <si>
    <t>564200</t>
  </si>
  <si>
    <t>TELEPHONE REPAIRS</t>
  </si>
  <si>
    <t>TEL.RE</t>
  </si>
  <si>
    <t>5645.00</t>
  </si>
  <si>
    <t>564500</t>
  </si>
  <si>
    <t>REPAIRS-CHILD &amp;FAM COMMISSION</t>
  </si>
  <si>
    <t>5650.00</t>
  </si>
  <si>
    <t>565000</t>
  </si>
  <si>
    <t>REPAIRS, LOCK &amp; KEY</t>
  </si>
  <si>
    <t>LOCK R</t>
  </si>
  <si>
    <t>5660.00</t>
  </si>
  <si>
    <t>566000</t>
  </si>
  <si>
    <t>REPAIRS,BOILER,CHILLERS,A/C</t>
  </si>
  <si>
    <t>REP B&amp;</t>
  </si>
  <si>
    <t>5660.05</t>
  </si>
  <si>
    <t>566005</t>
  </si>
  <si>
    <t>5700.00</t>
  </si>
  <si>
    <t>570000</t>
  </si>
  <si>
    <t>LEGAL/ELECTION/AUDIT-DIST. USE</t>
  </si>
  <si>
    <t>LEGALA</t>
  </si>
  <si>
    <t>5700.09</t>
  </si>
  <si>
    <t>570009</t>
  </si>
  <si>
    <t>5710.00</t>
  </si>
  <si>
    <t>LEGAL EXPENSES, COUNTY COUNCIL</t>
  </si>
  <si>
    <t>CO.LEG</t>
  </si>
  <si>
    <t>5711.00</t>
  </si>
  <si>
    <t>LEGAL EXPENSES, PRIVATE</t>
  </si>
  <si>
    <t>OTHR L</t>
  </si>
  <si>
    <t>5711.05</t>
  </si>
  <si>
    <t>571105</t>
  </si>
  <si>
    <t>5713.00</t>
  </si>
  <si>
    <t>571300</t>
  </si>
  <si>
    <t>LEGAL EXPENSES-PROFESSIONAL SR</t>
  </si>
  <si>
    <t>LEGAL</t>
  </si>
  <si>
    <t>5719.00</t>
  </si>
  <si>
    <t>571900</t>
  </si>
  <si>
    <t>LEGAL EXPENSES-OTHER CONTRACTS</t>
  </si>
  <si>
    <t>5720.00</t>
  </si>
  <si>
    <t>ELECTION EXPENSES</t>
  </si>
  <si>
    <t>ELECTI</t>
  </si>
  <si>
    <t>5730.00</t>
  </si>
  <si>
    <t>AUDIT EXPENSES</t>
  </si>
  <si>
    <t>AUDIT</t>
  </si>
  <si>
    <t>5740.00</t>
  </si>
  <si>
    <t>574000</t>
  </si>
  <si>
    <t>OTHER LEGAL EXPENSES</t>
  </si>
  <si>
    <t>5800.00</t>
  </si>
  <si>
    <t>580000</t>
  </si>
  <si>
    <t>OTHER OPERATING EXP-DIST. USE</t>
  </si>
  <si>
    <t>OTHR E</t>
  </si>
  <si>
    <t>5800.06</t>
  </si>
  <si>
    <t>580006</t>
  </si>
  <si>
    <t>50% FY-93 SITE RETURN</t>
  </si>
  <si>
    <t>50%FY-</t>
  </si>
  <si>
    <t>5800.08</t>
  </si>
  <si>
    <t>580008</t>
  </si>
  <si>
    <t>FY93 FEB BGT RECOVERY-JHS ACCT</t>
  </si>
  <si>
    <t>5800.09</t>
  </si>
  <si>
    <t>580009</t>
  </si>
  <si>
    <t>5801.00</t>
  </si>
  <si>
    <t>ADVERTISING</t>
  </si>
  <si>
    <t>ADVERT</t>
  </si>
  <si>
    <t>5801.05</t>
  </si>
  <si>
    <t>580105</t>
  </si>
  <si>
    <t>5802.00</t>
  </si>
  <si>
    <t>PHYSICAL,FINGERPRINTING,TBTEST</t>
  </si>
  <si>
    <t>PHYSIC</t>
  </si>
  <si>
    <t>5802.05</t>
  </si>
  <si>
    <t>580205</t>
  </si>
  <si>
    <t>5803.00</t>
  </si>
  <si>
    <t>580300</t>
  </si>
  <si>
    <t>PENALTY/INTEREST</t>
  </si>
  <si>
    <t>PEN/IN</t>
  </si>
  <si>
    <t>5804.00</t>
  </si>
  <si>
    <t>580400</t>
  </si>
  <si>
    <t>MAINTENANCE ALLOWANCE</t>
  </si>
  <si>
    <t>MAINTA</t>
  </si>
  <si>
    <t>5805.00</t>
  </si>
  <si>
    <t>580500</t>
  </si>
  <si>
    <t>STUDENT REFUND PETITION</t>
  </si>
  <si>
    <t>5806.00</t>
  </si>
  <si>
    <t>580600</t>
  </si>
  <si>
    <t>BAD DEBTS EXPENSE</t>
  </si>
  <si>
    <t>BADDEB</t>
  </si>
  <si>
    <t>5807.00</t>
  </si>
  <si>
    <t>580700</t>
  </si>
  <si>
    <t>COLLECTION COST</t>
  </si>
  <si>
    <t>COLLEC</t>
  </si>
  <si>
    <t>5809.00</t>
  </si>
  <si>
    <t>OTHER EXPENSES &amp; FEES</t>
  </si>
  <si>
    <t>5809.05</t>
  </si>
  <si>
    <t>580905</t>
  </si>
  <si>
    <t>5809.80</t>
  </si>
  <si>
    <t>580980</t>
  </si>
  <si>
    <t>OTHER EXP/FEES-PROGRAMMING</t>
  </si>
  <si>
    <t>5809.81</t>
  </si>
  <si>
    <t>580981</t>
  </si>
  <si>
    <t>OTHER EXP/FEES-PRODUCTION</t>
  </si>
  <si>
    <t>5809.82</t>
  </si>
  <si>
    <t>580982</t>
  </si>
  <si>
    <t>OTHER EXP/FEES-ENGINEERING</t>
  </si>
  <si>
    <t>5809.83</t>
  </si>
  <si>
    <t>580983</t>
  </si>
  <si>
    <t>OTHER EXP/FEES-DEVELOPMENT</t>
  </si>
  <si>
    <t>5810.00</t>
  </si>
  <si>
    <t>581000</t>
  </si>
  <si>
    <t>STUDENT TRANSPORTATION FEE</t>
  </si>
  <si>
    <t>TRANSP</t>
  </si>
  <si>
    <t>5811.00</t>
  </si>
  <si>
    <t>581100</t>
  </si>
  <si>
    <t>PROPERTY DAMAGE REIM</t>
  </si>
  <si>
    <t>PROPDM</t>
  </si>
  <si>
    <t>5813.00</t>
  </si>
  <si>
    <t>581300</t>
  </si>
  <si>
    <t>ATHLETICS ENTRY FEE</t>
  </si>
  <si>
    <t>ENTRYF</t>
  </si>
  <si>
    <t>5813.05</t>
  </si>
  <si>
    <t>581305</t>
  </si>
  <si>
    <t>5819.00</t>
  </si>
  <si>
    <t>INDIRECT CHARGE</t>
  </si>
  <si>
    <t>IND CH</t>
  </si>
  <si>
    <t>5819.05</t>
  </si>
  <si>
    <t>581905</t>
  </si>
  <si>
    <t>5820.00</t>
  </si>
  <si>
    <t>582000</t>
  </si>
  <si>
    <t>5820.05</t>
  </si>
  <si>
    <t>582005</t>
  </si>
  <si>
    <t>ACCREV</t>
  </si>
  <si>
    <t>5830.00</t>
  </si>
  <si>
    <t>SOFTWARE/ON-SITE/INTERNET SERV</t>
  </si>
  <si>
    <t>5830.05</t>
  </si>
  <si>
    <t>583005</t>
  </si>
  <si>
    <t>5830.80</t>
  </si>
  <si>
    <t>583080</t>
  </si>
  <si>
    <t>SOFTWARE/INTERNET-PROGRAMMING</t>
  </si>
  <si>
    <t>5830.83</t>
  </si>
  <si>
    <t>583083</t>
  </si>
  <si>
    <t>SOFTWARE/INTERNET-DEVELOPMENT</t>
  </si>
  <si>
    <t>5831.00</t>
  </si>
  <si>
    <t>583100</t>
  </si>
  <si>
    <t>BROADCAST PRG RIGHTS/PERFORMAN</t>
  </si>
  <si>
    <t>FULLPR</t>
  </si>
  <si>
    <t>5831.80</t>
  </si>
  <si>
    <t>583180</t>
  </si>
  <si>
    <t>BROADCAST/RIGHTS-PROGRAMMING</t>
  </si>
  <si>
    <t>5832.00</t>
  </si>
  <si>
    <t>583200</t>
  </si>
  <si>
    <t>PROGRAM ELEMENTS LICENSE</t>
  </si>
  <si>
    <t>PORTIO</t>
  </si>
  <si>
    <t>5832.81</t>
  </si>
  <si>
    <t>583281</t>
  </si>
  <si>
    <t>PROGRAM ELEM LICENSE-PRODUCTIO</t>
  </si>
  <si>
    <t>5840.00</t>
  </si>
  <si>
    <t>CSEA TUITION REIMBURSEMENT</t>
  </si>
  <si>
    <t>5841.00</t>
  </si>
  <si>
    <t>TUITION REIMBURSEMENT-MGT</t>
  </si>
  <si>
    <t>5842.00</t>
  </si>
  <si>
    <t>5843.00</t>
  </si>
  <si>
    <t>TUITION REIMB-CSEA DEPENDENTS</t>
  </si>
  <si>
    <t>5844.00</t>
  </si>
  <si>
    <t>CTA TUITION REIMBURSEMENT</t>
  </si>
  <si>
    <t>CTA</t>
  </si>
  <si>
    <t>5850.00</t>
  </si>
  <si>
    <t>585000</t>
  </si>
  <si>
    <t>SELF-INSURANCE CLAIMS</t>
  </si>
  <si>
    <t>SELFIN</t>
  </si>
  <si>
    <t>5855.00</t>
  </si>
  <si>
    <t>585500</t>
  </si>
  <si>
    <t>SETTLEMENT AGREEMENT</t>
  </si>
  <si>
    <t>SETLEM</t>
  </si>
  <si>
    <t>5870.00</t>
  </si>
  <si>
    <t>587000</t>
  </si>
  <si>
    <t>DEPRECIATION</t>
  </si>
  <si>
    <t>DEPREC</t>
  </si>
  <si>
    <t>5880.00</t>
  </si>
  <si>
    <t>588000</t>
  </si>
  <si>
    <t>ENDOWMENT</t>
  </si>
  <si>
    <t>ENDOWM</t>
  </si>
  <si>
    <t>5890.00</t>
  </si>
  <si>
    <t>589000</t>
  </si>
  <si>
    <t>COUNTY NUMBER-INTEREST TRANS</t>
  </si>
  <si>
    <t>INTTRA</t>
  </si>
  <si>
    <t>5900.00</t>
  </si>
  <si>
    <t>590000</t>
  </si>
  <si>
    <t>INTERPROGRAM CHARGES-DIST.USE</t>
  </si>
  <si>
    <t>INTRPR</t>
  </si>
  <si>
    <t>5910.00</t>
  </si>
  <si>
    <t>591000</t>
  </si>
  <si>
    <t>INTERPROGRAM CHARGES</t>
  </si>
  <si>
    <t>6000.00</t>
  </si>
  <si>
    <t>600000</t>
  </si>
  <si>
    <t>CAPITAL OUTLAY-DISTRICT USE</t>
  </si>
  <si>
    <t>CAPITA</t>
  </si>
  <si>
    <t>6100.00</t>
  </si>
  <si>
    <t>610000</t>
  </si>
  <si>
    <t>SITES &amp; IMPROVEMENTS-DIST. USE</t>
  </si>
  <si>
    <t>SITES</t>
  </si>
  <si>
    <t>6100.09</t>
  </si>
  <si>
    <t>610009</t>
  </si>
  <si>
    <t>6110.00</t>
  </si>
  <si>
    <t>611000</t>
  </si>
  <si>
    <t>SITE PURCHASE</t>
  </si>
  <si>
    <t>NEW SI</t>
  </si>
  <si>
    <t>6110.10</t>
  </si>
  <si>
    <t>611010</t>
  </si>
  <si>
    <t>SITE PURCHASE-ARCHITECTS</t>
  </si>
  <si>
    <t>SITEPU</t>
  </si>
  <si>
    <t>6119.00</t>
  </si>
  <si>
    <t>611900</t>
  </si>
  <si>
    <t>SITE ACQUISITION-LEASE PURCHAS</t>
  </si>
  <si>
    <t>SITE L</t>
  </si>
  <si>
    <t>6120.00</t>
  </si>
  <si>
    <t>612000</t>
  </si>
  <si>
    <t>SITE IMPROVEMENT</t>
  </si>
  <si>
    <t>SITEIM</t>
  </si>
  <si>
    <t>6120.04</t>
  </si>
  <si>
    <t>612004</t>
  </si>
  <si>
    <t>SITE IMPRV-CONSTR MGT-GEN COND</t>
  </si>
  <si>
    <t>CONSTM</t>
  </si>
  <si>
    <t>6120.09</t>
  </si>
  <si>
    <t>612009</t>
  </si>
  <si>
    <t>SITE IMPROVEMENT-CIVIL ENG</t>
  </si>
  <si>
    <t>CIVLEN</t>
  </si>
  <si>
    <t>6120.10</t>
  </si>
  <si>
    <t>612010</t>
  </si>
  <si>
    <t>SITE IMPROVEMENT-ARCHITECT</t>
  </si>
  <si>
    <t>ARCHIT</t>
  </si>
  <si>
    <t>6120.13</t>
  </si>
  <si>
    <t>612013</t>
  </si>
  <si>
    <t>SITE IMPROVEMENT-EARTH CONSULT</t>
  </si>
  <si>
    <t>SITE I</t>
  </si>
  <si>
    <t>6120.14</t>
  </si>
  <si>
    <t>612014</t>
  </si>
  <si>
    <t>SITE IMPROVEMENT-CA.NEWSPAPER</t>
  </si>
  <si>
    <t>CA NEW</t>
  </si>
  <si>
    <t>6120.15</t>
  </si>
  <si>
    <t>612015</t>
  </si>
  <si>
    <t>SITE IMPROVEMENT-INFRASTRUCTUR</t>
  </si>
  <si>
    <t>PILOTE</t>
  </si>
  <si>
    <t>6120.20</t>
  </si>
  <si>
    <t>612020</t>
  </si>
  <si>
    <t>SITE IMPROVEMENT-INSECTION SVC</t>
  </si>
  <si>
    <t>INSPEC</t>
  </si>
  <si>
    <t>6120.22</t>
  </si>
  <si>
    <t>612022</t>
  </si>
  <si>
    <t>SITE IMPROVEMENT-PLAN CHK FEE</t>
  </si>
  <si>
    <t>PLAN C</t>
  </si>
  <si>
    <t>6120.23</t>
  </si>
  <si>
    <t>612023</t>
  </si>
  <si>
    <t>SITE IMPROV-STATE CHANCELLOR</t>
  </si>
  <si>
    <t>STCHAN</t>
  </si>
  <si>
    <t>6120.24</t>
  </si>
  <si>
    <t>612024</t>
  </si>
  <si>
    <t>SITE IMPROVEMENT-C/REPROGRAPHI</t>
  </si>
  <si>
    <t>REPROG</t>
  </si>
  <si>
    <t>6120.25</t>
  </si>
  <si>
    <t>612025</t>
  </si>
  <si>
    <t>SITE IMPROVEMENT-FUNDAMENT</t>
  </si>
  <si>
    <t>FUNDAM</t>
  </si>
  <si>
    <t>6120.26</t>
  </si>
  <si>
    <t>612026</t>
  </si>
  <si>
    <t>SITE IMPROVEMENT-BERNARD BROS</t>
  </si>
  <si>
    <t>BERNAR</t>
  </si>
  <si>
    <t>6120.27</t>
  </si>
  <si>
    <t>612027</t>
  </si>
  <si>
    <t>SITE IMPROVEMENT-ST WATER RES</t>
  </si>
  <si>
    <t>STWATE</t>
  </si>
  <si>
    <t>6120.29</t>
  </si>
  <si>
    <t>612029</t>
  </si>
  <si>
    <t>SITE IMPROVEMENT-SB MUN WATER</t>
  </si>
  <si>
    <t>SBMWD</t>
  </si>
  <si>
    <t>6120.30</t>
  </si>
  <si>
    <t>612030</t>
  </si>
  <si>
    <t>SITE IMPROVEMENT-SO CAL GAS</t>
  </si>
  <si>
    <t>SOCALG</t>
  </si>
  <si>
    <t>6120.34</t>
  </si>
  <si>
    <t>612034</t>
  </si>
  <si>
    <t>SITE IMPROVEMENT-LEIGHTON</t>
  </si>
  <si>
    <t>LEIGHT</t>
  </si>
  <si>
    <t>6120.38</t>
  </si>
  <si>
    <t>612038</t>
  </si>
  <si>
    <t>SITE IMPROVEMENT-INSURANCE</t>
  </si>
  <si>
    <t>INSURA</t>
  </si>
  <si>
    <t>6120.40</t>
  </si>
  <si>
    <t>612040</t>
  </si>
  <si>
    <t>SITE IMPROVEMENT-INLAND INSPEC</t>
  </si>
  <si>
    <t>6120.45</t>
  </si>
  <si>
    <t>612045</t>
  </si>
  <si>
    <t>6120.46</t>
  </si>
  <si>
    <t>612046</t>
  </si>
  <si>
    <t>SITE IMPROVEMENT-HEIDER ENG</t>
  </si>
  <si>
    <t>HEIDER</t>
  </si>
  <si>
    <t>6120.47</t>
  </si>
  <si>
    <t>612047</t>
  </si>
  <si>
    <t>SITE IMPROVEMENT-COMM WIRE SPE</t>
  </si>
  <si>
    <t>COMMWI</t>
  </si>
  <si>
    <t>6120.48</t>
  </si>
  <si>
    <t>612048</t>
  </si>
  <si>
    <t>INFRASTRUCTURE-UTILITY CORRIDO</t>
  </si>
  <si>
    <t>UTLCOR</t>
  </si>
  <si>
    <t>6120.49</t>
  </si>
  <si>
    <t>612049</t>
  </si>
  <si>
    <t>INFRASTRUCTURE-PENINSULA</t>
  </si>
  <si>
    <t>PENINS</t>
  </si>
  <si>
    <t>6120.50</t>
  </si>
  <si>
    <t>612050</t>
  </si>
  <si>
    <t>SITE IMPROVEMENT-GEN CONSTRUCT</t>
  </si>
  <si>
    <t>GENCON</t>
  </si>
  <si>
    <t>6120.51</t>
  </si>
  <si>
    <t>612051</t>
  </si>
  <si>
    <t>SITE IMPROVEMENT-EARTHWORK</t>
  </si>
  <si>
    <t>EARTHW</t>
  </si>
  <si>
    <t>6120.52</t>
  </si>
  <si>
    <t>612052</t>
  </si>
  <si>
    <t>INFRASTRUCTURE-DSA ACCESSIBILT</t>
  </si>
  <si>
    <t>DSAACC</t>
  </si>
  <si>
    <t>6120.53</t>
  </si>
  <si>
    <t>612053</t>
  </si>
  <si>
    <t>SITE IMPV-LANDSCAPE/IRRIGATION</t>
  </si>
  <si>
    <t>LNDSCA</t>
  </si>
  <si>
    <t>6120.54</t>
  </si>
  <si>
    <t>612054</t>
  </si>
  <si>
    <t>INFRASTRUCTURE-ATHLETICS/CRF</t>
  </si>
  <si>
    <t>ATHLCR</t>
  </si>
  <si>
    <t>6120.59</t>
  </si>
  <si>
    <t>612059</t>
  </si>
  <si>
    <t>SITE IMPROVEMENT-CALDWELL SURV</t>
  </si>
  <si>
    <t>SURVEY</t>
  </si>
  <si>
    <t>6120.63</t>
  </si>
  <si>
    <t>612063</t>
  </si>
  <si>
    <t>SITE IMPROVEMENT-PLUMBING</t>
  </si>
  <si>
    <t>PLUMBI</t>
  </si>
  <si>
    <t>6120.65</t>
  </si>
  <si>
    <t>612065</t>
  </si>
  <si>
    <t>SITE IMPROVEMENT-ELECTRICAL</t>
  </si>
  <si>
    <t>6120.66</t>
  </si>
  <si>
    <t>612066</t>
  </si>
  <si>
    <t>6120.69</t>
  </si>
  <si>
    <t>612069</t>
  </si>
  <si>
    <t>SITE IMPROVEMENT-ASPHALT PAVIN</t>
  </si>
  <si>
    <t>ACPAVI</t>
  </si>
  <si>
    <t>6120.74</t>
  </si>
  <si>
    <t>612074</t>
  </si>
  <si>
    <t>SITE IMPROVEMENT-CASTLEROCK</t>
  </si>
  <si>
    <t>6120.77</t>
  </si>
  <si>
    <t>612077</t>
  </si>
  <si>
    <t>SITE IMPROVEMENT-STEINBERG</t>
  </si>
  <si>
    <t>6120.78</t>
  </si>
  <si>
    <t>612078</t>
  </si>
  <si>
    <t>SITE IMPROVEMENT-PROGRAM MGMT</t>
  </si>
  <si>
    <t>PG MGM</t>
  </si>
  <si>
    <t>6120.79</t>
  </si>
  <si>
    <t>612079</t>
  </si>
  <si>
    <t>SITE IMPROVEMENT-LEGAL EXPENSE</t>
  </si>
  <si>
    <t>6120.97</t>
  </si>
  <si>
    <t>612097</t>
  </si>
  <si>
    <t>SITE IMPROVEMENT-ADDL CONTRACT</t>
  </si>
  <si>
    <t>ADDLCO</t>
  </si>
  <si>
    <t>6120.98</t>
  </si>
  <si>
    <t>612098</t>
  </si>
  <si>
    <t>SITE IMPROVEMENT-REIMBURSABLE</t>
  </si>
  <si>
    <t>6200.00</t>
  </si>
  <si>
    <t>620000</t>
  </si>
  <si>
    <t>BUILDINGS&amp;IMPROVEMENT-DIST.USE</t>
  </si>
  <si>
    <t>BUILDN</t>
  </si>
  <si>
    <t>6200.09</t>
  </si>
  <si>
    <t>620009</t>
  </si>
  <si>
    <t>6210.00</t>
  </si>
  <si>
    <t>621000</t>
  </si>
  <si>
    <t>NEW BUILDINGS</t>
  </si>
  <si>
    <t>NEWBLD</t>
  </si>
  <si>
    <t>6210.04</t>
  </si>
  <si>
    <t>621004</t>
  </si>
  <si>
    <t>NEW BLDGS-CONSTR MGT-GEN COND</t>
  </si>
  <si>
    <t>6210.05</t>
  </si>
  <si>
    <t>621005</t>
  </si>
  <si>
    <t>6210.07</t>
  </si>
  <si>
    <t>621007</t>
  </si>
  <si>
    <t>NEW BUILDINGS-PERMIT FEES</t>
  </si>
  <si>
    <t>PERMIT</t>
  </si>
  <si>
    <t>6210.08</t>
  </si>
  <si>
    <t>621008</t>
  </si>
  <si>
    <t>NEW BUILDINGS-LABOR COMPLIANCE</t>
  </si>
  <si>
    <t>6210.09</t>
  </si>
  <si>
    <t>621009</t>
  </si>
  <si>
    <t>NEW BUILDINGS-CIVIL ENG</t>
  </si>
  <si>
    <t>6210.10</t>
  </si>
  <si>
    <t>621010</t>
  </si>
  <si>
    <t>NEW BUILDINGS-ARCHITECT</t>
  </si>
  <si>
    <t>6210.11</t>
  </si>
  <si>
    <t>621011</t>
  </si>
  <si>
    <t>NEW BUILDINGS-STEVEN EHRLICH</t>
  </si>
  <si>
    <t>6210.12</t>
  </si>
  <si>
    <t>621012</t>
  </si>
  <si>
    <t>NEW BUILDINGS-DISASTER RECOVER</t>
  </si>
  <si>
    <t>6210.13</t>
  </si>
  <si>
    <t>621013</t>
  </si>
  <si>
    <t>NEW BUILDINGS-EARTH CONSULTANT</t>
  </si>
  <si>
    <t>6210.14</t>
  </si>
  <si>
    <t>621014</t>
  </si>
  <si>
    <t>NEW BUILDINGS-CA.NEWSPAPER SER</t>
  </si>
  <si>
    <t>6210.15</t>
  </si>
  <si>
    <t>621015</t>
  </si>
  <si>
    <t>NEW BUILDINGS-PROJECT MGT</t>
  </si>
  <si>
    <t>PRJMGT</t>
  </si>
  <si>
    <t>6210.16</t>
  </si>
  <si>
    <t>621016</t>
  </si>
  <si>
    <t>NEW BUILDINGS-NATL RENTA FENCE</t>
  </si>
  <si>
    <t>6210.17</t>
  </si>
  <si>
    <t>621017</t>
  </si>
  <si>
    <t>NEW BUILDINGS-S&amp;L EQUIP RENTAL</t>
  </si>
  <si>
    <t>6210.18</t>
  </si>
  <si>
    <t>621018</t>
  </si>
  <si>
    <t>NEW BUILDINGS-TRENCH SHORING</t>
  </si>
  <si>
    <t>6210.19</t>
  </si>
  <si>
    <t>621019</t>
  </si>
  <si>
    <t>NEW BUILDINGS-INTL PAVING SOL</t>
  </si>
  <si>
    <t>6210.20</t>
  </si>
  <si>
    <t>621020</t>
  </si>
  <si>
    <t>NEW BUILDINGS-INSPECTION SERVS</t>
  </si>
  <si>
    <t>6210.21</t>
  </si>
  <si>
    <t>621021</t>
  </si>
  <si>
    <t>NEW BUILDINGS-NATIVE AMERICAN</t>
  </si>
  <si>
    <t>NATVEA</t>
  </si>
  <si>
    <t>6210.22</t>
  </si>
  <si>
    <t>621022</t>
  </si>
  <si>
    <t>NEW BUILDINGS-PLAN CHECK FEE</t>
  </si>
  <si>
    <t>6210.23</t>
  </si>
  <si>
    <t>621023</t>
  </si>
  <si>
    <t>NEW BUILDINGS-STATE CHANCELLOR</t>
  </si>
  <si>
    <t>STCHNC</t>
  </si>
  <si>
    <t>6210.24</t>
  </si>
  <si>
    <t>621024</t>
  </si>
  <si>
    <t>NEW BLDGS-CNSLDTD REPORGRAPHIC</t>
  </si>
  <si>
    <t>RPROGR</t>
  </si>
  <si>
    <t>6210.25</t>
  </si>
  <si>
    <t>621025</t>
  </si>
  <si>
    <t>NEW BUILDING-FUNDAMENT &amp; ASSOC</t>
  </si>
  <si>
    <t>6210.26</t>
  </si>
  <si>
    <t>621026</t>
  </si>
  <si>
    <t>NEW BUILDINGS-CONSTRUCTION MGT</t>
  </si>
  <si>
    <t>6210.27</t>
  </si>
  <si>
    <t>621027</t>
  </si>
  <si>
    <t>NEW BUILDINGS-ST.WATER RESOURC</t>
  </si>
  <si>
    <t>ST.WAT</t>
  </si>
  <si>
    <t>6210.28</t>
  </si>
  <si>
    <t>621028</t>
  </si>
  <si>
    <t>NEW BUILDINGS-CRAFT COMMUNICAT</t>
  </si>
  <si>
    <t>CRAFTC</t>
  </si>
  <si>
    <t>6210.29</t>
  </si>
  <si>
    <t>621029</t>
  </si>
  <si>
    <t>NEW BUILDING-SB MUN.WATER DIST</t>
  </si>
  <si>
    <t>6210.30</t>
  </si>
  <si>
    <t>621030</t>
  </si>
  <si>
    <t>NEW BUILDING-SO.CAL GAS CO</t>
  </si>
  <si>
    <t>6210.31</t>
  </si>
  <si>
    <t>621031</t>
  </si>
  <si>
    <t>NEW BUILDING-L.S.LICHTY &amp; ASSO</t>
  </si>
  <si>
    <t>LICHTY</t>
  </si>
  <si>
    <t>6210.32</t>
  </si>
  <si>
    <t>621032</t>
  </si>
  <si>
    <t>NEW BUILDINGS-BOG-CA.COMM COLL</t>
  </si>
  <si>
    <t>BOGCCC</t>
  </si>
  <si>
    <t>6210.33</t>
  </si>
  <si>
    <t>621033</t>
  </si>
  <si>
    <t>NEW BUILDINGS-LOC3 INSPECTION</t>
  </si>
  <si>
    <t>LOC3IN</t>
  </si>
  <si>
    <t>6210.34</t>
  </si>
  <si>
    <t>621034</t>
  </si>
  <si>
    <t>NEW BUILDINGS-LEIGHTON &amp; ASSOC</t>
  </si>
  <si>
    <t>6210.35</t>
  </si>
  <si>
    <t>621035</t>
  </si>
  <si>
    <t>NEW BUILDINGS-LEIGHTON/TERATES</t>
  </si>
  <si>
    <t>TERATE</t>
  </si>
  <si>
    <t>6210.36</t>
  </si>
  <si>
    <t>621036</t>
  </si>
  <si>
    <t>NEW BUILDINGS-J.K.EXCAVATION</t>
  </si>
  <si>
    <t>EXCAVA</t>
  </si>
  <si>
    <t>6210.37</t>
  </si>
  <si>
    <t>621037</t>
  </si>
  <si>
    <t>NEW BUILDINGS-ORTEGA CONSTRUCT</t>
  </si>
  <si>
    <t>ORTEGA</t>
  </si>
  <si>
    <t>6210.38</t>
  </si>
  <si>
    <t>621038</t>
  </si>
  <si>
    <t>NEW BUILDINGS- INSURANCE</t>
  </si>
  <si>
    <t>6210.39</t>
  </si>
  <si>
    <t>621039</t>
  </si>
  <si>
    <t>NEW BUILDING-GREGG ELECTRIC</t>
  </si>
  <si>
    <t>GREGG</t>
  </si>
  <si>
    <t>6210.40</t>
  </si>
  <si>
    <t>621040</t>
  </si>
  <si>
    <t>NEW BUILDING-INLAND INSPECTION</t>
  </si>
  <si>
    <t>6210.41</t>
  </si>
  <si>
    <t>621041</t>
  </si>
  <si>
    <t>NEW BUILDINGS-EXPANETS</t>
  </si>
  <si>
    <t>EXPANE</t>
  </si>
  <si>
    <t>6210.42</t>
  </si>
  <si>
    <t>621042</t>
  </si>
  <si>
    <t>NEW BUILDINGS-GRAYBAR</t>
  </si>
  <si>
    <t>GRAYBA</t>
  </si>
  <si>
    <t>6210.46</t>
  </si>
  <si>
    <t>621046</t>
  </si>
  <si>
    <t>NEW BUILDINGS-HEIDER ENG</t>
  </si>
  <si>
    <t>6210.47</t>
  </si>
  <si>
    <t>621047</t>
  </si>
  <si>
    <t>NEW BUILDINGS-DATA NETWORK SVC</t>
  </si>
  <si>
    <t>DNETWO</t>
  </si>
  <si>
    <t>6210.49</t>
  </si>
  <si>
    <t>621049</t>
  </si>
  <si>
    <t>NEW BUILDINGS-EQUIPMENT</t>
  </si>
  <si>
    <t>EQUIP</t>
  </si>
  <si>
    <t>6210.50</t>
  </si>
  <si>
    <t>621050</t>
  </si>
  <si>
    <t>NEW BUILDINGS-GENERAL CONTRACT</t>
  </si>
  <si>
    <t>6210.51</t>
  </si>
  <si>
    <t>621051</t>
  </si>
  <si>
    <t>NEW BUILDINGS-EARTHWORK</t>
  </si>
  <si>
    <t>6210.52</t>
  </si>
  <si>
    <t>621052</t>
  </si>
  <si>
    <t>NEW BUILDINGS-CONCRETE</t>
  </si>
  <si>
    <t>CONCRE</t>
  </si>
  <si>
    <t>6210.53</t>
  </si>
  <si>
    <t>621053</t>
  </si>
  <si>
    <t>NEW BUILDINGS-LANSDSC/IRRIGATI</t>
  </si>
  <si>
    <t>LANDSC</t>
  </si>
  <si>
    <t>6210.54</t>
  </si>
  <si>
    <t>621054</t>
  </si>
  <si>
    <t>NEW BUILDINGS-STRUCTURAL/STEEL</t>
  </si>
  <si>
    <t>STRUCT</t>
  </si>
  <si>
    <t>6210.55</t>
  </si>
  <si>
    <t>621055</t>
  </si>
  <si>
    <t>NEW BUILDINGS-MILLWORK</t>
  </si>
  <si>
    <t>MILLWO</t>
  </si>
  <si>
    <t>6210.56</t>
  </si>
  <si>
    <t>621056</t>
  </si>
  <si>
    <t>NEW BUILDINGS-ROOFING/SHEETMET</t>
  </si>
  <si>
    <t>ROOFIN</t>
  </si>
  <si>
    <t>6210.57</t>
  </si>
  <si>
    <t>621057</t>
  </si>
  <si>
    <t>NEW BUILDINGS-GLASS &amp; GLAZING</t>
  </si>
  <si>
    <t>GLASS</t>
  </si>
  <si>
    <t>6210.58</t>
  </si>
  <si>
    <t>621058</t>
  </si>
  <si>
    <t>FRAMING/DRYWALL/LATH/PLASTER</t>
  </si>
  <si>
    <t>FRAMIN</t>
  </si>
  <si>
    <t>6210.59</t>
  </si>
  <si>
    <t>621059</t>
  </si>
  <si>
    <t>NEW BUILDINGS-SURVEY</t>
  </si>
  <si>
    <t>6210.60</t>
  </si>
  <si>
    <t>621060</t>
  </si>
  <si>
    <t>NEW BUILDINGS-ACOUSTIC CEILING</t>
  </si>
  <si>
    <t>ACOUST</t>
  </si>
  <si>
    <t>6210.61</t>
  </si>
  <si>
    <t>621061</t>
  </si>
  <si>
    <t>NEW BUILDINGS-FLOORING</t>
  </si>
  <si>
    <t>FLOORI</t>
  </si>
  <si>
    <t>6210.62</t>
  </si>
  <si>
    <t>621062</t>
  </si>
  <si>
    <t>NEW BUILDINGS-PAINTING</t>
  </si>
  <si>
    <t>PAINTI</t>
  </si>
  <si>
    <t>6210.63</t>
  </si>
  <si>
    <t>621063</t>
  </si>
  <si>
    <t>NEW BUILDINGS-PLUMBING/FIRE</t>
  </si>
  <si>
    <t>6210.64</t>
  </si>
  <si>
    <t>621064</t>
  </si>
  <si>
    <t>NEW BUILDINGS-HVAC</t>
  </si>
  <si>
    <t>HVAC</t>
  </si>
  <si>
    <t>6210.65</t>
  </si>
  <si>
    <t>621065</t>
  </si>
  <si>
    <t>NEW BUILDINGS-ELECTRICAL</t>
  </si>
  <si>
    <t>6210.66</t>
  </si>
  <si>
    <t>621066</t>
  </si>
  <si>
    <t>NEW BUILDINGS-ROOF/CURTAINWALL</t>
  </si>
  <si>
    <t>ROOFCU</t>
  </si>
  <si>
    <t>6210.67</t>
  </si>
  <si>
    <t>621067</t>
  </si>
  <si>
    <t>NEW BUILDINGS-CERAMIC TILE</t>
  </si>
  <si>
    <t>CTILE</t>
  </si>
  <si>
    <t>6210.68</t>
  </si>
  <si>
    <t>621068</t>
  </si>
  <si>
    <t>NEW BUILDINGS-FIRE SPRINKLERS</t>
  </si>
  <si>
    <t>SPRINK</t>
  </si>
  <si>
    <t>6210.69</t>
  </si>
  <si>
    <t>621069</t>
  </si>
  <si>
    <t>NEW BUILDINGS-AC PAVING</t>
  </si>
  <si>
    <t>6210.70</t>
  </si>
  <si>
    <t>621070</t>
  </si>
  <si>
    <t>NEW BUILDINGS-MASONRY</t>
  </si>
  <si>
    <t>MASONR</t>
  </si>
  <si>
    <t>6210.71</t>
  </si>
  <si>
    <t>621071</t>
  </si>
  <si>
    <t>NEW BUILDINGS-KITCHEN EQUIP</t>
  </si>
  <si>
    <t>KITCHE</t>
  </si>
  <si>
    <t>6210.72</t>
  </si>
  <si>
    <t>621072</t>
  </si>
  <si>
    <t>NEW BUILDINGS-ART EQUIPMENT</t>
  </si>
  <si>
    <t>ARTEQU</t>
  </si>
  <si>
    <t>6210.74</t>
  </si>
  <si>
    <t>621074</t>
  </si>
  <si>
    <t>NEW BUILDING-EQUIPMENT</t>
  </si>
  <si>
    <t>6210.75</t>
  </si>
  <si>
    <t>621075</t>
  </si>
  <si>
    <t>NEW BUILDINGS-MODULAR</t>
  </si>
  <si>
    <t>6210.76</t>
  </si>
  <si>
    <t>621076</t>
  </si>
  <si>
    <t>NEW BUILDINGS HMC ARCHITECTS</t>
  </si>
  <si>
    <t>HMC AR</t>
  </si>
  <si>
    <t>6210.77</t>
  </si>
  <si>
    <t>621077</t>
  </si>
  <si>
    <t>NEW BLDGS-STEINBERG</t>
  </si>
  <si>
    <t>6210.78</t>
  </si>
  <si>
    <t>621078</t>
  </si>
  <si>
    <t>NEW BUILDINGS-PROGRAM MANAGEMT</t>
  </si>
  <si>
    <t>PROGMG</t>
  </si>
  <si>
    <t>6210.79</t>
  </si>
  <si>
    <t>621079</t>
  </si>
  <si>
    <t>NEW BUILDINGS-LEGAL EXPENSES</t>
  </si>
  <si>
    <t>NEW BL</t>
  </si>
  <si>
    <t>6210.97</t>
  </si>
  <si>
    <t>621097</t>
  </si>
  <si>
    <t>NEW BUILDINGS-ADDL CONTRACTS</t>
  </si>
  <si>
    <t>6210.98</t>
  </si>
  <si>
    <t>621098</t>
  </si>
  <si>
    <t>NEW BUILDING-REIMBURSABLES</t>
  </si>
  <si>
    <t>6210.99</t>
  </si>
  <si>
    <t>621099</t>
  </si>
  <si>
    <t>NON-FEMA ELIGIBLE EXPENSES</t>
  </si>
  <si>
    <t>NON-FE</t>
  </si>
  <si>
    <t>6220.00</t>
  </si>
  <si>
    <t>622000</t>
  </si>
  <si>
    <t>BUILDING IMPROVEMENTS</t>
  </si>
  <si>
    <t>BLDGIM</t>
  </si>
  <si>
    <t>6220.04</t>
  </si>
  <si>
    <t>622004</t>
  </si>
  <si>
    <t>BLDG IMPROV-CONST MGT-GEN COND</t>
  </si>
  <si>
    <t>6220.05</t>
  </si>
  <si>
    <t>622005</t>
  </si>
  <si>
    <t>6220.09</t>
  </si>
  <si>
    <t>622009</t>
  </si>
  <si>
    <t>BLDG IMPROVEMENT-CIVIL ENG</t>
  </si>
  <si>
    <t>CIVILE</t>
  </si>
  <si>
    <t>6220.10</t>
  </si>
  <si>
    <t>622010</t>
  </si>
  <si>
    <t>BUILDING IMPROVEMENTS-ARCHITEC</t>
  </si>
  <si>
    <t>6220.13</t>
  </si>
  <si>
    <t>622013</t>
  </si>
  <si>
    <t>BUILDING IMPROVEMENT-EARTH CON</t>
  </si>
  <si>
    <t>6220.14</t>
  </si>
  <si>
    <t>622014</t>
  </si>
  <si>
    <t>BUILDING IMP-CA NEWSPAPER SVC</t>
  </si>
  <si>
    <t>6220.15</t>
  </si>
  <si>
    <t>622015</t>
  </si>
  <si>
    <t>BLDG IMPROVEMENTS-PROJECT MGT</t>
  </si>
  <si>
    <t>PROJMG</t>
  </si>
  <si>
    <t>6220.20</t>
  </si>
  <si>
    <t>622020</t>
  </si>
  <si>
    <t>BUILDING IMP-INSPECTION SVC</t>
  </si>
  <si>
    <t>6220.22</t>
  </si>
  <si>
    <t>622022</t>
  </si>
  <si>
    <t>BUILDING IMPROV-PLAN CHECK FEE</t>
  </si>
  <si>
    <t>6220.23</t>
  </si>
  <si>
    <t>622023</t>
  </si>
  <si>
    <t>BLDG IMPROVEMENT-STATE CHANCEL</t>
  </si>
  <si>
    <t>6220.24</t>
  </si>
  <si>
    <t>622024</t>
  </si>
  <si>
    <t>BLDG IMPROVEMENT-C/REPROGRPAHI</t>
  </si>
  <si>
    <t>CONREP</t>
  </si>
  <si>
    <t>6220.25</t>
  </si>
  <si>
    <t>622025</t>
  </si>
  <si>
    <t>BLDG IMPROVEMENT-FUNDAMENT</t>
  </si>
  <si>
    <t>6220.26</t>
  </si>
  <si>
    <t>622026</t>
  </si>
  <si>
    <t>BLDG IMPROVEMENT-CONSTRUCT MGT</t>
  </si>
  <si>
    <t>6220.32</t>
  </si>
  <si>
    <t>622032</t>
  </si>
  <si>
    <t>BLDG IMPROVEMENT-BOARD OF GOV</t>
  </si>
  <si>
    <t>BOARDG</t>
  </si>
  <si>
    <t>6220.34</t>
  </si>
  <si>
    <t>622034</t>
  </si>
  <si>
    <t>BUILDING IMP-LEIGHTON&amp;ASSOC</t>
  </si>
  <si>
    <t>6220.38</t>
  </si>
  <si>
    <t>622038</t>
  </si>
  <si>
    <t>BLDG IMPROVEMENT-INSURANCE</t>
  </si>
  <si>
    <t>6220.40</t>
  </si>
  <si>
    <t>622040</t>
  </si>
  <si>
    <t>BLDG IMPROVEMENT-INLAND INSPEC</t>
  </si>
  <si>
    <t>INLAND</t>
  </si>
  <si>
    <t>6220.46</t>
  </si>
  <si>
    <t>622046</t>
  </si>
  <si>
    <t>BLDG IMPROVEMENT-HEIDER ENG</t>
  </si>
  <si>
    <t>6220.48</t>
  </si>
  <si>
    <t>622048</t>
  </si>
  <si>
    <t>BLDG IMPROVEMENT-JW ROCK</t>
  </si>
  <si>
    <t>JW ROC</t>
  </si>
  <si>
    <t>6220.50</t>
  </si>
  <si>
    <t>622050</t>
  </si>
  <si>
    <t>BLDG IMPROVEMENT-GENERAL CONTR</t>
  </si>
  <si>
    <t>6220.52</t>
  </si>
  <si>
    <t>622052</t>
  </si>
  <si>
    <t>BLDG IMPROVEMENT-CONCRETE</t>
  </si>
  <si>
    <t>6220.59</t>
  </si>
  <si>
    <t>622059</t>
  </si>
  <si>
    <t>BLDG IMPROVEMENT-SURVEY</t>
  </si>
  <si>
    <t>6220.64</t>
  </si>
  <si>
    <t>622064</t>
  </si>
  <si>
    <t>BLDG IMPROVEMENT-HVAC</t>
  </si>
  <si>
    <t>6220.65</t>
  </si>
  <si>
    <t>622065</t>
  </si>
  <si>
    <t>BLDG IMPROVEMENT-ELECTRICAL</t>
  </si>
  <si>
    <t>6220.75</t>
  </si>
  <si>
    <t>622075</t>
  </si>
  <si>
    <t>BUILDING IMPROVEMENT-GKK</t>
  </si>
  <si>
    <t>GKK</t>
  </si>
  <si>
    <t>6220.77</t>
  </si>
  <si>
    <t>622077</t>
  </si>
  <si>
    <t>BLDG IMPROVEMENT-STEINBERG</t>
  </si>
  <si>
    <t>6220.78</t>
  </si>
  <si>
    <t>622078</t>
  </si>
  <si>
    <t>BLDG IMPROVEMENT-PROGRAM MGMT</t>
  </si>
  <si>
    <t>PGMMGM</t>
  </si>
  <si>
    <t>6220.79</t>
  </si>
  <si>
    <t>622079</t>
  </si>
  <si>
    <t>BLDG IMPROVEMENT-LEGAL EXPENSE</t>
  </si>
  <si>
    <t>LEGALE</t>
  </si>
  <si>
    <t>6220.97</t>
  </si>
  <si>
    <t>622097</t>
  </si>
  <si>
    <t>BUILDING IMPROV-ADDL CONTRACTS</t>
  </si>
  <si>
    <t>6220.98</t>
  </si>
  <si>
    <t>622098</t>
  </si>
  <si>
    <t>BLDG IMPROVEMENTS-REIMBURSABLE</t>
  </si>
  <si>
    <t>6220.99</t>
  </si>
  <si>
    <t>622099</t>
  </si>
  <si>
    <t>6299.00</t>
  </si>
  <si>
    <t>629900</t>
  </si>
  <si>
    <t>BUILDINGS-LEASE PURCHASE</t>
  </si>
  <si>
    <t>BLDG L</t>
  </si>
  <si>
    <t>6300.00</t>
  </si>
  <si>
    <t>LIBRARY BOOKS - EXPANSION</t>
  </si>
  <si>
    <t>LIB.BK</t>
  </si>
  <si>
    <t>6300.05</t>
  </si>
  <si>
    <t>630005</t>
  </si>
  <si>
    <t>6300.09</t>
  </si>
  <si>
    <t>630009</t>
  </si>
  <si>
    <t>6320.00</t>
  </si>
  <si>
    <t>632000</t>
  </si>
  <si>
    <t>LIBRARY MATERIALS</t>
  </si>
  <si>
    <t>LIB MA</t>
  </si>
  <si>
    <t>6400.00</t>
  </si>
  <si>
    <t>EQUIP/FURNITURE (EXCLD COMPTR)</t>
  </si>
  <si>
    <t>EQUIPM</t>
  </si>
  <si>
    <t>6400.05</t>
  </si>
  <si>
    <t>640005</t>
  </si>
  <si>
    <t>6400.09</t>
  </si>
  <si>
    <t>640009</t>
  </si>
  <si>
    <t>6400.47</t>
  </si>
  <si>
    <t>640047</t>
  </si>
  <si>
    <t>EQUIP/FURNITURE-DATA</t>
  </si>
  <si>
    <t>DATANT</t>
  </si>
  <si>
    <t>6400.73</t>
  </si>
  <si>
    <t>640073</t>
  </si>
  <si>
    <t>ADDTL/IMPROVED EQUIP-FURNISHIN</t>
  </si>
  <si>
    <t>NEWEQU</t>
  </si>
  <si>
    <t>6400.74</t>
  </si>
  <si>
    <t>640074</t>
  </si>
  <si>
    <t>EQUIP/FURNITURE-FIXTURE/EQUIP</t>
  </si>
  <si>
    <t>FIX/EQ</t>
  </si>
  <si>
    <t>6400.81</t>
  </si>
  <si>
    <t>640081</t>
  </si>
  <si>
    <t>EQUIP/FURNITURE-PRODUCTION</t>
  </si>
  <si>
    <t>FUR/EQ</t>
  </si>
  <si>
    <t>6400.82</t>
  </si>
  <si>
    <t>640082</t>
  </si>
  <si>
    <t>EQUIP/FURNITURE-ENGINEERING</t>
  </si>
  <si>
    <t>6410.00</t>
  </si>
  <si>
    <t>641000</t>
  </si>
  <si>
    <t>ADD'L EQUIP $1k or more</t>
  </si>
  <si>
    <t>AD EQU</t>
  </si>
  <si>
    <t>6410.47</t>
  </si>
  <si>
    <t>641047</t>
  </si>
  <si>
    <t>ADDL EQUIP $1,000 OR MORE-DATA</t>
  </si>
  <si>
    <t>6410.73</t>
  </si>
  <si>
    <t>641073</t>
  </si>
  <si>
    <t>ADDL EQUIPMENT-FURNISHINGS</t>
  </si>
  <si>
    <t>FURNIS</t>
  </si>
  <si>
    <t>6410.74</t>
  </si>
  <si>
    <t>641074</t>
  </si>
  <si>
    <t>EQUIP $1k OR MORE FIXTURE/EQUI</t>
  </si>
  <si>
    <t>6419.00</t>
  </si>
  <si>
    <t>641900</t>
  </si>
  <si>
    <t>EQUIPMENT LEASE PURCHASE</t>
  </si>
  <si>
    <t>EQUI L</t>
  </si>
  <si>
    <t>6420.00</t>
  </si>
  <si>
    <t>COMPUTER/IT EQUIPMENT</t>
  </si>
  <si>
    <t>COMPUT</t>
  </si>
  <si>
    <t>6420.47</t>
  </si>
  <si>
    <t>642047</t>
  </si>
  <si>
    <t>6420.80</t>
  </si>
  <si>
    <t>642080</t>
  </si>
  <si>
    <t>6420.81</t>
  </si>
  <si>
    <t>642081</t>
  </si>
  <si>
    <t>6450.00</t>
  </si>
  <si>
    <t>645000</t>
  </si>
  <si>
    <t>EQUIPMENT REPLACEMENT</t>
  </si>
  <si>
    <t>EQUIPR</t>
  </si>
  <si>
    <t>6499.00</t>
  </si>
  <si>
    <t>649900</t>
  </si>
  <si>
    <t>EQUIP REPLACEMENT-LEASE/PURCHA</t>
  </si>
  <si>
    <t>EQREP</t>
  </si>
  <si>
    <t>7000.00</t>
  </si>
  <si>
    <t>700000</t>
  </si>
  <si>
    <t>OTHER OUTGO -DIST. USE ONLY</t>
  </si>
  <si>
    <t>OUTGO</t>
  </si>
  <si>
    <t>7100.00</t>
  </si>
  <si>
    <t>710000</t>
  </si>
  <si>
    <t>DEBT RETIREMENT</t>
  </si>
  <si>
    <t>DEBT R</t>
  </si>
  <si>
    <t>7130.00</t>
  </si>
  <si>
    <t>713000</t>
  </si>
  <si>
    <t>DEBT RET-DEBT REDEMPTION</t>
  </si>
  <si>
    <t>DEBTRE</t>
  </si>
  <si>
    <t>7133.00</t>
  </si>
  <si>
    <t>713300</t>
  </si>
  <si>
    <t>7134.00</t>
  </si>
  <si>
    <t>713400</t>
  </si>
  <si>
    <t>7140.00</t>
  </si>
  <si>
    <t>714000</t>
  </si>
  <si>
    <t>DEBT RET-INTEREST &amp; OTHER CHGS</t>
  </si>
  <si>
    <t>7190.00</t>
  </si>
  <si>
    <t>719000</t>
  </si>
  <si>
    <t>DEBT SERVICE-OTHER PAYMENTS</t>
  </si>
  <si>
    <t>7200.00</t>
  </si>
  <si>
    <t>720000</t>
  </si>
  <si>
    <t>INTRAFUND TRANSFERS OUT</t>
  </si>
  <si>
    <t>INTRAF</t>
  </si>
  <si>
    <t>7300.00</t>
  </si>
  <si>
    <t>730000</t>
  </si>
  <si>
    <t>INTERFUND TRANSFERS</t>
  </si>
  <si>
    <t>INTRFU</t>
  </si>
  <si>
    <t>7300.04</t>
  </si>
  <si>
    <t>730004</t>
  </si>
  <si>
    <t>7300.09</t>
  </si>
  <si>
    <t>730009</t>
  </si>
  <si>
    <t>7390.00</t>
  </si>
  <si>
    <t>INTERFUND TRANSFERS OUT</t>
  </si>
  <si>
    <t>INTERF</t>
  </si>
  <si>
    <t>7390.09</t>
  </si>
  <si>
    <t>739009</t>
  </si>
  <si>
    <t>7400.00</t>
  </si>
  <si>
    <t>740000</t>
  </si>
  <si>
    <t>OTHER TRANSFERS</t>
  </si>
  <si>
    <t>OTHTRA</t>
  </si>
  <si>
    <t>7500.00</t>
  </si>
  <si>
    <t>750000</t>
  </si>
  <si>
    <t>OTHER OUTGO-STUDENT FIN AID</t>
  </si>
  <si>
    <t>7500.05</t>
  </si>
  <si>
    <t>750005</t>
  </si>
  <si>
    <t>7500.09</t>
  </si>
  <si>
    <t>750009</t>
  </si>
  <si>
    <t>7600.00</t>
  </si>
  <si>
    <t>760000</t>
  </si>
  <si>
    <t>OTHER STUDENT AID</t>
  </si>
  <si>
    <t>OTHSTA</t>
  </si>
  <si>
    <t>7600.05</t>
  </si>
  <si>
    <t>760005</t>
  </si>
  <si>
    <t>7601.00</t>
  </si>
  <si>
    <t>760100</t>
  </si>
  <si>
    <t>STUDENT MAINTENANCE ALLOWANCE</t>
  </si>
  <si>
    <t>7900.00</t>
  </si>
  <si>
    <t>790000</t>
  </si>
  <si>
    <t>RESERVE FOR CONTINGENCIES</t>
  </si>
  <si>
    <t>RESERV</t>
  </si>
  <si>
    <t>8000.00</t>
  </si>
  <si>
    <t>800000</t>
  </si>
  <si>
    <t>INCOME</t>
  </si>
  <si>
    <t>8051.00</t>
  </si>
  <si>
    <t>805100</t>
  </si>
  <si>
    <t>8100.00</t>
  </si>
  <si>
    <t>810000</t>
  </si>
  <si>
    <t>FEDERAL HEA REVENUES</t>
  </si>
  <si>
    <t>FED.HE</t>
  </si>
  <si>
    <t>8110.00</t>
  </si>
  <si>
    <t>811000</t>
  </si>
  <si>
    <t>FOREST RESERVE</t>
  </si>
  <si>
    <t>FORRES</t>
  </si>
  <si>
    <t>8120.00</t>
  </si>
  <si>
    <t>812000</t>
  </si>
  <si>
    <t>HIGHER EDUC ACT</t>
  </si>
  <si>
    <t>HIGHED</t>
  </si>
  <si>
    <t>8121.00</t>
  </si>
  <si>
    <t>812100</t>
  </si>
  <si>
    <t>FED INCOME-TITLE 3</t>
  </si>
  <si>
    <t>TITLE</t>
  </si>
  <si>
    <t>8122.00</t>
  </si>
  <si>
    <t>812200</t>
  </si>
  <si>
    <t>FED INCOME-TITLE 1V</t>
  </si>
  <si>
    <t>8123.00</t>
  </si>
  <si>
    <t>812300</t>
  </si>
  <si>
    <t>TITLE V-Strengt HSI tech/dev</t>
  </si>
  <si>
    <t>8124.00</t>
  </si>
  <si>
    <t>812400</t>
  </si>
  <si>
    <t>HEIA-SCIENCE AND MATH SUCCESS</t>
  </si>
  <si>
    <t>SCI/MA</t>
  </si>
  <si>
    <t>8125.00</t>
  </si>
  <si>
    <t>812500</t>
  </si>
  <si>
    <t>HEA-MINORITY SCIENCE IMPROVMNT</t>
  </si>
  <si>
    <t>MNSCIE</t>
  </si>
  <si>
    <t>8130.00</t>
  </si>
  <si>
    <t>813000</t>
  </si>
  <si>
    <t>WORKFORCE INVESTMENT ACT(JTPA)</t>
  </si>
  <si>
    <t>JTPA</t>
  </si>
  <si>
    <t>8140.00</t>
  </si>
  <si>
    <t>814000</t>
  </si>
  <si>
    <t>TANF - FEDERAL PORTION</t>
  </si>
  <si>
    <t>TANF-F</t>
  </si>
  <si>
    <t>8150.00</t>
  </si>
  <si>
    <t>815000</t>
  </si>
  <si>
    <t>FED INCOME-PELL</t>
  </si>
  <si>
    <t>PELL</t>
  </si>
  <si>
    <t>8151.00</t>
  </si>
  <si>
    <t>815100</t>
  </si>
  <si>
    <t>FED INCOME-SEOG</t>
  </si>
  <si>
    <t>SEOG</t>
  </si>
  <si>
    <t>8152.00</t>
  </si>
  <si>
    <t>815200</t>
  </si>
  <si>
    <t>ADM ALLOWANCE-NDSL</t>
  </si>
  <si>
    <t>8160.00</t>
  </si>
  <si>
    <t>816000</t>
  </si>
  <si>
    <t>VETERA</t>
  </si>
  <si>
    <t>8170.00</t>
  </si>
  <si>
    <t>817000</t>
  </si>
  <si>
    <t>VATEA</t>
  </si>
  <si>
    <t>8190.00</t>
  </si>
  <si>
    <t>819000</t>
  </si>
  <si>
    <t>8199.00</t>
  </si>
  <si>
    <t>819900</t>
  </si>
  <si>
    <t>OTHER FEDERAL REVENUES</t>
  </si>
  <si>
    <t>OTHERF</t>
  </si>
  <si>
    <t>8600.00</t>
  </si>
  <si>
    <t>860000</t>
  </si>
  <si>
    <t>STATE REVENUES</t>
  </si>
  <si>
    <t>ST. RE</t>
  </si>
  <si>
    <t>8610.00</t>
  </si>
  <si>
    <t>861000</t>
  </si>
  <si>
    <t>GENERAL APPORTIONMENTS</t>
  </si>
  <si>
    <t>GEN AP</t>
  </si>
  <si>
    <t>8611.00</t>
  </si>
  <si>
    <t>861100</t>
  </si>
  <si>
    <t>PRINCIPAL APPORTIONMENT</t>
  </si>
  <si>
    <t>APPORT</t>
  </si>
  <si>
    <t>8612.00</t>
  </si>
  <si>
    <t>861200</t>
  </si>
  <si>
    <t>EQUALIZATION</t>
  </si>
  <si>
    <t>EQUALI</t>
  </si>
  <si>
    <t>8613.00</t>
  </si>
  <si>
    <t>861300</t>
  </si>
  <si>
    <t>BOARD FINANCIAL ASSISTANCE</t>
  </si>
  <si>
    <t>AD. AS</t>
  </si>
  <si>
    <t>8614.00</t>
  </si>
  <si>
    <t>861400</t>
  </si>
  <si>
    <t>APPRENTICESHIP</t>
  </si>
  <si>
    <t>APPREN</t>
  </si>
  <si>
    <t>8615.00</t>
  </si>
  <si>
    <t>861500</t>
  </si>
  <si>
    <t>GAIN SUPPLEMENT</t>
  </si>
  <si>
    <t>GAIN</t>
  </si>
  <si>
    <t>8616.00</t>
  </si>
  <si>
    <t>861600</t>
  </si>
  <si>
    <t>BASIC SKILLS</t>
  </si>
  <si>
    <t>BASIC</t>
  </si>
  <si>
    <t>8617.00</t>
  </si>
  <si>
    <t>861700</t>
  </si>
  <si>
    <t>PARTNERSHIP FOR EXCELLENCE</t>
  </si>
  <si>
    <t>PART/E</t>
  </si>
  <si>
    <t>8618.00</t>
  </si>
  <si>
    <t>861800</t>
  </si>
  <si>
    <t>PART TIME FACULTY</t>
  </si>
  <si>
    <t>PTFACU</t>
  </si>
  <si>
    <t>8619.00</t>
  </si>
  <si>
    <t>861900</t>
  </si>
  <si>
    <t>OTHER GENERAL APPORTIONMENTS</t>
  </si>
  <si>
    <t>OTHERG</t>
  </si>
  <si>
    <t>8620.00</t>
  </si>
  <si>
    <t>862000</t>
  </si>
  <si>
    <t>GENERAL CATEGORICAL PROGRAMS</t>
  </si>
  <si>
    <t>CATEGO</t>
  </si>
  <si>
    <t>8621.00</t>
  </si>
  <si>
    <t>862100</t>
  </si>
  <si>
    <t>DSP &amp; S HANDICAPPED</t>
  </si>
  <si>
    <t>DSP &amp;</t>
  </si>
  <si>
    <t>8622.00</t>
  </si>
  <si>
    <t>862200</t>
  </si>
  <si>
    <t>EXTENDED OPPORTUNITY PROGRAM</t>
  </si>
  <si>
    <t>8623.00</t>
  </si>
  <si>
    <t>862300</t>
  </si>
  <si>
    <t>MATRIC</t>
  </si>
  <si>
    <t>8624.00</t>
  </si>
  <si>
    <t>862400</t>
  </si>
  <si>
    <t>CHILD DEVELOPMENT</t>
  </si>
  <si>
    <t>CHILDD</t>
  </si>
  <si>
    <t>8625.00</t>
  </si>
  <si>
    <t>862500</t>
  </si>
  <si>
    <t>TANF - STATE PORTION</t>
  </si>
  <si>
    <t>TANF-S</t>
  </si>
  <si>
    <t>8626.00</t>
  </si>
  <si>
    <t>862600</t>
  </si>
  <si>
    <t>CALWORKS</t>
  </si>
  <si>
    <t>CALWOR</t>
  </si>
  <si>
    <t>8627.00</t>
  </si>
  <si>
    <t>862700</t>
  </si>
  <si>
    <t>TELECOM &amp; TECH INFRASTRUCTURE</t>
  </si>
  <si>
    <t>TTIP</t>
  </si>
  <si>
    <t>8629.00</t>
  </si>
  <si>
    <t>862900</t>
  </si>
  <si>
    <t>OTHER CATEGORICAL APPORTIONMEN</t>
  </si>
  <si>
    <t>8630.00</t>
  </si>
  <si>
    <t>863000</t>
  </si>
  <si>
    <t>PROP 30 EPA FUNDS</t>
  </si>
  <si>
    <t>PROP30</t>
  </si>
  <si>
    <t>8650.00</t>
  </si>
  <si>
    <t>865000</t>
  </si>
  <si>
    <t>REIMBURSABLE CATEGORICAL PROG</t>
  </si>
  <si>
    <t>REIMBP</t>
  </si>
  <si>
    <t>8651.00</t>
  </si>
  <si>
    <t>865100</t>
  </si>
  <si>
    <t>COMM COLLEGE CONSTRUCTION ACT</t>
  </si>
  <si>
    <t>CONSTR</t>
  </si>
  <si>
    <t>8652.00</t>
  </si>
  <si>
    <t>865200</t>
  </si>
  <si>
    <t>SCHED MAINTENANCE &amp;SPEC REPAIR</t>
  </si>
  <si>
    <t>DEF MA</t>
  </si>
  <si>
    <t>8653.00</t>
  </si>
  <si>
    <t>865300</t>
  </si>
  <si>
    <t>FACILITY CONSTRUCTION</t>
  </si>
  <si>
    <t>8654.00</t>
  </si>
  <si>
    <t>865400</t>
  </si>
  <si>
    <t>8655.00</t>
  </si>
  <si>
    <t>865500</t>
  </si>
  <si>
    <t>INST IMPROVEMENT GRANT</t>
  </si>
  <si>
    <t>8657.00</t>
  </si>
  <si>
    <t>865700</t>
  </si>
  <si>
    <t>MANAGEMENT INFORMATION SYSTEMS</t>
  </si>
  <si>
    <t>MIS</t>
  </si>
  <si>
    <t>8658.00</t>
  </si>
  <si>
    <t>865800</t>
  </si>
  <si>
    <t>EMPLOYMENT TRAINING PANEL</t>
  </si>
  <si>
    <t>ETP</t>
  </si>
  <si>
    <t>8659.00</t>
  </si>
  <si>
    <t>865900</t>
  </si>
  <si>
    <t>OTHER CATEGORICAL PROGRAM ALLO</t>
  </si>
  <si>
    <t>CAT PR</t>
  </si>
  <si>
    <t>8670.00</t>
  </si>
  <si>
    <t>867000</t>
  </si>
  <si>
    <t>STATE TAX SUBVENTIONS</t>
  </si>
  <si>
    <t>SUBVEN</t>
  </si>
  <si>
    <t>8671.00</t>
  </si>
  <si>
    <t>867100</t>
  </si>
  <si>
    <t>TIMBER YIELD TAX</t>
  </si>
  <si>
    <t>TIMBER</t>
  </si>
  <si>
    <t>8672.00</t>
  </si>
  <si>
    <t>867200</t>
  </si>
  <si>
    <t>HOMEOWNER PROPERTY TAX RELIEF</t>
  </si>
  <si>
    <t>P.R.TA</t>
  </si>
  <si>
    <t>8673.00</t>
  </si>
  <si>
    <t>867300</t>
  </si>
  <si>
    <t>TRAILER COACH FEES</t>
  </si>
  <si>
    <t>TRAILE</t>
  </si>
  <si>
    <t>8674.00</t>
  </si>
  <si>
    <t>867400</t>
  </si>
  <si>
    <t>HOUSING AUTHORITY IN LIEU TAX</t>
  </si>
  <si>
    <t>HOUSIN</t>
  </si>
  <si>
    <t>8679.00</t>
  </si>
  <si>
    <t>867900</t>
  </si>
  <si>
    <t>OTHER SUBVENTIONS</t>
  </si>
  <si>
    <t>SUB.OT</t>
  </si>
  <si>
    <t>8680.00</t>
  </si>
  <si>
    <t>868000</t>
  </si>
  <si>
    <t>STATE NON-TAX REVENUES</t>
  </si>
  <si>
    <t>NON-TA</t>
  </si>
  <si>
    <t>8681.00</t>
  </si>
  <si>
    <t>868100</t>
  </si>
  <si>
    <t>STATE MANDATED COST</t>
  </si>
  <si>
    <t>MANDAT</t>
  </si>
  <si>
    <t>8682.00</t>
  </si>
  <si>
    <t>868200</t>
  </si>
  <si>
    <t>STATE LOTTERY PROCEEDS</t>
  </si>
  <si>
    <t>LOTTER</t>
  </si>
  <si>
    <t>8689.00</t>
  </si>
  <si>
    <t>868900</t>
  </si>
  <si>
    <t>OTHER STATE NON-TAX REVENUES</t>
  </si>
  <si>
    <t>OTHERS</t>
  </si>
  <si>
    <t>8690.00</t>
  </si>
  <si>
    <t>869000</t>
  </si>
  <si>
    <t>OTHER STATE REVENUES</t>
  </si>
  <si>
    <t>8692.00</t>
  </si>
  <si>
    <t>869200</t>
  </si>
  <si>
    <t>TIMBER YIELD</t>
  </si>
  <si>
    <t>8699.00</t>
  </si>
  <si>
    <t>869900</t>
  </si>
  <si>
    <t>8800.00</t>
  </si>
  <si>
    <t>880000</t>
  </si>
  <si>
    <t>LOCAL REVENUES</t>
  </si>
  <si>
    <t>LOCAL</t>
  </si>
  <si>
    <t>8810.00</t>
  </si>
  <si>
    <t>881000</t>
  </si>
  <si>
    <t>PROPERTY TAXES</t>
  </si>
  <si>
    <t>PROPTA</t>
  </si>
  <si>
    <t>8811.00</t>
  </si>
  <si>
    <t>881100</t>
  </si>
  <si>
    <t>SECURED TAX ROLL</t>
  </si>
  <si>
    <t>SECURE</t>
  </si>
  <si>
    <t>8812.00</t>
  </si>
  <si>
    <t>881200</t>
  </si>
  <si>
    <t>SUPPLEMENTAL ROLL (FY93 UNSEC)</t>
  </si>
  <si>
    <t>SUPPTA</t>
  </si>
  <si>
    <t>8813.00</t>
  </si>
  <si>
    <t>881300</t>
  </si>
  <si>
    <t>UNSECURED ROLL</t>
  </si>
  <si>
    <t>UNSECU</t>
  </si>
  <si>
    <t>8814.00</t>
  </si>
  <si>
    <t>881400</t>
  </si>
  <si>
    <t>VOTED INDEBTEDNESS-SECURED</t>
  </si>
  <si>
    <t>VI-UNS</t>
  </si>
  <si>
    <t>8815.00</t>
  </si>
  <si>
    <t>881500</t>
  </si>
  <si>
    <t>VOTED INDEBTEDNESS-UNSECURED</t>
  </si>
  <si>
    <t>8816.00</t>
  </si>
  <si>
    <t>881600</t>
  </si>
  <si>
    <t>PRIOR YEAR TAXES</t>
  </si>
  <si>
    <t>PY TAX</t>
  </si>
  <si>
    <t>8816.01</t>
  </si>
  <si>
    <t>881601</t>
  </si>
  <si>
    <t>PRIOR YEAR TAXES-PENALTIES/INT</t>
  </si>
  <si>
    <t>8817.00</t>
  </si>
  <si>
    <t>881700</t>
  </si>
  <si>
    <t>EDUCATION REV AUGMENTATION FND</t>
  </si>
  <si>
    <t>ERAF</t>
  </si>
  <si>
    <t>8818.00</t>
  </si>
  <si>
    <t>881800</t>
  </si>
  <si>
    <t>REDEVELOPMENT AGENCY FUNDS</t>
  </si>
  <si>
    <t>REDEVL</t>
  </si>
  <si>
    <t>8819.00</t>
  </si>
  <si>
    <t>881900</t>
  </si>
  <si>
    <t>Re-development Funds-Residual</t>
  </si>
  <si>
    <t>8819.01</t>
  </si>
  <si>
    <t>881901</t>
  </si>
  <si>
    <t>RDA - LMIHF/OTHER UNENCUMBERED</t>
  </si>
  <si>
    <t>8819.10</t>
  </si>
  <si>
    <t>881910</t>
  </si>
  <si>
    <t>RDA ASSET LIQUIDATION</t>
  </si>
  <si>
    <t>RDAASS</t>
  </si>
  <si>
    <t>8820.00</t>
  </si>
  <si>
    <t>882000</t>
  </si>
  <si>
    <t>CONTRIBUTIONS,GIFTS,GRANTS,END</t>
  </si>
  <si>
    <t>CONTRI</t>
  </si>
  <si>
    <t>8821.00</t>
  </si>
  <si>
    <t>882100</t>
  </si>
  <si>
    <t>TECH PREP MINI GRANT</t>
  </si>
  <si>
    <t>TECHPR</t>
  </si>
  <si>
    <t>8822.00</t>
  </si>
  <si>
    <t>882200</t>
  </si>
  <si>
    <t>PUENTE PROJECT</t>
  </si>
  <si>
    <t>8823.00</t>
  </si>
  <si>
    <t>882300</t>
  </si>
  <si>
    <t>PRIVATE CONTRIBUTIONS</t>
  </si>
  <si>
    <t>PRIVCO</t>
  </si>
  <si>
    <t>8829.00</t>
  </si>
  <si>
    <t>882900</t>
  </si>
  <si>
    <t>OTHER CONTRACTS</t>
  </si>
  <si>
    <t>8830.00</t>
  </si>
  <si>
    <t>883000</t>
  </si>
  <si>
    <t>CONTRACT SERVICES</t>
  </si>
  <si>
    <t>CONTSE</t>
  </si>
  <si>
    <t>8836.00</t>
  </si>
  <si>
    <t>883600</t>
  </si>
  <si>
    <t>CONTRACT INSTRUCTIONAL SERVICE</t>
  </si>
  <si>
    <t>INSTRS</t>
  </si>
  <si>
    <t>8839.00</t>
  </si>
  <si>
    <t>883900</t>
  </si>
  <si>
    <t>OTHER CONTRACT SERVICES</t>
  </si>
  <si>
    <t>OTHCON</t>
  </si>
  <si>
    <t>8840.00</t>
  </si>
  <si>
    <t>884000</t>
  </si>
  <si>
    <t>SALES</t>
  </si>
  <si>
    <t>8844.00</t>
  </si>
  <si>
    <t>884400</t>
  </si>
  <si>
    <t>FOOD SERVICE SALES</t>
  </si>
  <si>
    <t>FOODSE</t>
  </si>
  <si>
    <t>8850.00</t>
  </si>
  <si>
    <t>885000</t>
  </si>
  <si>
    <t>RENTALS AND LEASES</t>
  </si>
  <si>
    <t>RE/LEA</t>
  </si>
  <si>
    <t>8860.00</t>
  </si>
  <si>
    <t>886000</t>
  </si>
  <si>
    <t>INTEREST INCOME</t>
  </si>
  <si>
    <t>INTERE</t>
  </si>
  <si>
    <t>8870.00</t>
  </si>
  <si>
    <t>887000</t>
  </si>
  <si>
    <t>STUDENT FEES &amp; CHARGES</t>
  </si>
  <si>
    <t>ST FEE</t>
  </si>
  <si>
    <t>8871.00</t>
  </si>
  <si>
    <t>887100</t>
  </si>
  <si>
    <t>CHILD DEVELOPMENT SERVICES</t>
  </si>
  <si>
    <t>CHILD</t>
  </si>
  <si>
    <t>8872.00</t>
  </si>
  <si>
    <t>887200</t>
  </si>
  <si>
    <t>COMMUNITY SERVICE CLASSES</t>
  </si>
  <si>
    <t>COMM S</t>
  </si>
  <si>
    <t>8873.00</t>
  </si>
  <si>
    <t>887300</t>
  </si>
  <si>
    <t>8874.00</t>
  </si>
  <si>
    <t>887400</t>
  </si>
  <si>
    <t>ENROLLMENT</t>
  </si>
  <si>
    <t>ENRL</t>
  </si>
  <si>
    <t>8875.00</t>
  </si>
  <si>
    <t>887500</t>
  </si>
  <si>
    <t>FIELD TRIPS &amp; USE OF NON-DISTR</t>
  </si>
  <si>
    <t>FIELDT</t>
  </si>
  <si>
    <t>8876.00</t>
  </si>
  <si>
    <t>887600</t>
  </si>
  <si>
    <t>HEALTH SERVICES</t>
  </si>
  <si>
    <t>HLTHFE</t>
  </si>
  <si>
    <t>8877.00</t>
  </si>
  <si>
    <t>887700</t>
  </si>
  <si>
    <t>INSTR MATERIAL FEES/SALE-MATER</t>
  </si>
  <si>
    <t>MATERF</t>
  </si>
  <si>
    <t>8878.00</t>
  </si>
  <si>
    <t>887800</t>
  </si>
  <si>
    <t>8879.00</t>
  </si>
  <si>
    <t>887900</t>
  </si>
  <si>
    <t>STUDENT RECORDS</t>
  </si>
  <si>
    <t>STDREC</t>
  </si>
  <si>
    <t>8880.00</t>
  </si>
  <si>
    <t>888000</t>
  </si>
  <si>
    <t>NON-RESIDENT TUITION</t>
  </si>
  <si>
    <t>NONRES</t>
  </si>
  <si>
    <t>8881.00</t>
  </si>
  <si>
    <t>888100</t>
  </si>
  <si>
    <t>PARKING SERVICES &amp; PUBLIC TRAN</t>
  </si>
  <si>
    <t>PARKIN</t>
  </si>
  <si>
    <t>8882.00</t>
  </si>
  <si>
    <t>888200</t>
  </si>
  <si>
    <t>SALES OF INST &amp; OTHER MATERIAL</t>
  </si>
  <si>
    <t>SALEIN</t>
  </si>
  <si>
    <t>8883.00</t>
  </si>
  <si>
    <t>888300</t>
  </si>
  <si>
    <t>STUDENT CENTER FEE</t>
  </si>
  <si>
    <t>STCNTF</t>
  </si>
  <si>
    <t>8884.00</t>
  </si>
  <si>
    <t>888400</t>
  </si>
  <si>
    <t>STUDENT REPRESENTATION FEE</t>
  </si>
  <si>
    <t>REP FE</t>
  </si>
  <si>
    <t>8885.00</t>
  </si>
  <si>
    <t>888500</t>
  </si>
  <si>
    <t>ASB CARD SALES</t>
  </si>
  <si>
    <t>ASB CA</t>
  </si>
  <si>
    <t>8889.00</t>
  </si>
  <si>
    <t>888900</t>
  </si>
  <si>
    <t>OTHER STUDENT FEES/CHARGES</t>
  </si>
  <si>
    <t>FEES/C</t>
  </si>
  <si>
    <t>8890.00</t>
  </si>
  <si>
    <t>889000</t>
  </si>
  <si>
    <t>OTHER LOCAL REVENUES</t>
  </si>
  <si>
    <t>OTHLOC</t>
  </si>
  <si>
    <t>8891.00</t>
  </si>
  <si>
    <t>889100</t>
  </si>
  <si>
    <t>JURY DUTY</t>
  </si>
  <si>
    <t>JURYDU</t>
  </si>
  <si>
    <t>8892.00</t>
  </si>
  <si>
    <t>889200</t>
  </si>
  <si>
    <t>UNDERWRING INCOME</t>
  </si>
  <si>
    <t>UDRWRI</t>
  </si>
  <si>
    <t>8893.00</t>
  </si>
  <si>
    <t>889300</t>
  </si>
  <si>
    <t>LIBRARY FINE</t>
  </si>
  <si>
    <t>LIBRFI</t>
  </si>
  <si>
    <t>8894.00</t>
  </si>
  <si>
    <t>889400</t>
  </si>
  <si>
    <t>CAT BONE DEPOSIT</t>
  </si>
  <si>
    <t>CATBON</t>
  </si>
  <si>
    <t>8895.00</t>
  </si>
  <si>
    <t>889500</t>
  </si>
  <si>
    <t>NONREFUNDABLE STUDENT DEPOSIT</t>
  </si>
  <si>
    <t>NREFDE</t>
  </si>
  <si>
    <t>8896.00</t>
  </si>
  <si>
    <t>889600</t>
  </si>
  <si>
    <t>HEPATITIS</t>
  </si>
  <si>
    <t>HEPATI</t>
  </si>
  <si>
    <t>8897.00</t>
  </si>
  <si>
    <t>889700</t>
  </si>
  <si>
    <t>KEY DEPOSIT</t>
  </si>
  <si>
    <t>KEYDEP</t>
  </si>
  <si>
    <t>8898.00</t>
  </si>
  <si>
    <t>889800</t>
  </si>
  <si>
    <t>ALL OTHER RDA</t>
  </si>
  <si>
    <t>8899.00</t>
  </si>
  <si>
    <t>889900</t>
  </si>
  <si>
    <t>OTHER LOCAL-STALE DATED WARRAN</t>
  </si>
  <si>
    <t>STALED</t>
  </si>
  <si>
    <t>8900.00</t>
  </si>
  <si>
    <t>890000</t>
  </si>
  <si>
    <t>OTHER FINANCING SOURCES</t>
  </si>
  <si>
    <t>OTHFIN</t>
  </si>
  <si>
    <t>8910.00</t>
  </si>
  <si>
    <t>891000</t>
  </si>
  <si>
    <t>PROCEEDS-GENERAL FIXED ASSETS</t>
  </si>
  <si>
    <t>FIXASS</t>
  </si>
  <si>
    <t>8911.00</t>
  </si>
  <si>
    <t>891100</t>
  </si>
  <si>
    <t>COMPENSATION-LOSS OF F/ASSETS</t>
  </si>
  <si>
    <t>LOSS F</t>
  </si>
  <si>
    <t>8912.00</t>
  </si>
  <si>
    <t>891200</t>
  </si>
  <si>
    <t>SALE OF EQUIPMENT AND SUPPLIES</t>
  </si>
  <si>
    <t>EQUP/S</t>
  </si>
  <si>
    <t>8913.00</t>
  </si>
  <si>
    <t>891300</t>
  </si>
  <si>
    <t>SALE OF LAND AND BUILDINGS</t>
  </si>
  <si>
    <t>LAND/B</t>
  </si>
  <si>
    <t>8940.00</t>
  </si>
  <si>
    <t>894000</t>
  </si>
  <si>
    <t>PROCEEDS-GENERAL LONG TRM DEBT</t>
  </si>
  <si>
    <t>LONG-T</t>
  </si>
  <si>
    <t>8941.00</t>
  </si>
  <si>
    <t>894100</t>
  </si>
  <si>
    <t>SALE OF BONDS</t>
  </si>
  <si>
    <t>SALEBO</t>
  </si>
  <si>
    <t>8949.00</t>
  </si>
  <si>
    <t>894900</t>
  </si>
  <si>
    <t>OTHER GENERAL LONG-TERM DEBT</t>
  </si>
  <si>
    <t>OTLONG</t>
  </si>
  <si>
    <t>8980.00</t>
  </si>
  <si>
    <t>898000</t>
  </si>
  <si>
    <t>INCOMING TRANSFERS</t>
  </si>
  <si>
    <t>INCOMI</t>
  </si>
  <si>
    <t>8981.00</t>
  </si>
  <si>
    <t>898100</t>
  </si>
  <si>
    <t>INTERFUND TRANSFERS IN</t>
  </si>
  <si>
    <t>8982.00</t>
  </si>
  <si>
    <t>898200</t>
  </si>
  <si>
    <t>INTRAFUND TRANSFERS-IN</t>
  </si>
  <si>
    <t>8989.00</t>
  </si>
  <si>
    <t>898900</t>
  </si>
  <si>
    <t>OTHER INCOMING TRANSFERS</t>
  </si>
  <si>
    <t>OTH IN</t>
  </si>
  <si>
    <t>9110.00</t>
  </si>
  <si>
    <t>911000</t>
  </si>
  <si>
    <t>CASH IN COUNTRY TREASURY</t>
  </si>
  <si>
    <t>CASH C</t>
  </si>
  <si>
    <t>9120.00</t>
  </si>
  <si>
    <t>912000</t>
  </si>
  <si>
    <t>CASH IN BANKS</t>
  </si>
  <si>
    <t>CASH B</t>
  </si>
  <si>
    <t>9121.00</t>
  </si>
  <si>
    <t>912100</t>
  </si>
  <si>
    <t>PETTY CASH FUND</t>
  </si>
  <si>
    <t>PETTYC</t>
  </si>
  <si>
    <t>9130.00</t>
  </si>
  <si>
    <t>913000</t>
  </si>
  <si>
    <t>REVOLVING CASH FUND</t>
  </si>
  <si>
    <t>REV.CA</t>
  </si>
  <si>
    <t>9131.00</t>
  </si>
  <si>
    <t>913100</t>
  </si>
  <si>
    <t>9140.00</t>
  </si>
  <si>
    <t>914000</t>
  </si>
  <si>
    <t>CASH AWAITING DEPOSIT</t>
  </si>
  <si>
    <t>AWAITD</t>
  </si>
  <si>
    <t>9141.00</t>
  </si>
  <si>
    <t>914100</t>
  </si>
  <si>
    <t>CASH WITH FISCAL AGENT</t>
  </si>
  <si>
    <t>CASHFI</t>
  </si>
  <si>
    <t>9150.00</t>
  </si>
  <si>
    <t>915000</t>
  </si>
  <si>
    <t>INVESTMENTS</t>
  </si>
  <si>
    <t>INVEST</t>
  </si>
  <si>
    <t>9159.00</t>
  </si>
  <si>
    <t>915900</t>
  </si>
  <si>
    <t>ACCOUNTS RECEIVABLE ACCRUAL</t>
  </si>
  <si>
    <t>ARS AC</t>
  </si>
  <si>
    <t>9160.00</t>
  </si>
  <si>
    <t>916000</t>
  </si>
  <si>
    <t>ACCOUNTS RECEIVABLE</t>
  </si>
  <si>
    <t>ACCT.R</t>
  </si>
  <si>
    <t>9161.00</t>
  </si>
  <si>
    <t>916100</t>
  </si>
  <si>
    <t>EMPLOYEE RECEIVABLE</t>
  </si>
  <si>
    <t>EMPLOY</t>
  </si>
  <si>
    <t>9162.00</t>
  </si>
  <si>
    <t>916200</t>
  </si>
  <si>
    <t>ALLOWANCE FOR BAD DEBT</t>
  </si>
  <si>
    <t>ALLOW</t>
  </si>
  <si>
    <t>9163.00</t>
  </si>
  <si>
    <t>916300</t>
  </si>
  <si>
    <t>ASSETS HELD BY FOUNDATION</t>
  </si>
  <si>
    <t>KVCR</t>
  </si>
  <si>
    <t>9165.00</t>
  </si>
  <si>
    <t>916500</t>
  </si>
  <si>
    <t>STUDENT ACCOUNTS RECEIVABLE</t>
  </si>
  <si>
    <t>STUD A</t>
  </si>
  <si>
    <t>9167.00</t>
  </si>
  <si>
    <t>916700</t>
  </si>
  <si>
    <t>AGENCY RECEIVABLE</t>
  </si>
  <si>
    <t>AGENCY</t>
  </si>
  <si>
    <t>9170.00</t>
  </si>
  <si>
    <t>917000</t>
  </si>
  <si>
    <t>DUE FROM OTHER FUNDS</t>
  </si>
  <si>
    <t>DUEFRF</t>
  </si>
  <si>
    <t>9199.00</t>
  </si>
  <si>
    <t>919900</t>
  </si>
  <si>
    <t>CASH OFFSET-COUNTY USE ONLY</t>
  </si>
  <si>
    <t>OFFSET</t>
  </si>
  <si>
    <t>9210.00</t>
  </si>
  <si>
    <t>921000</t>
  </si>
  <si>
    <t>INVENTORIES AND STORES</t>
  </si>
  <si>
    <t>INVENT</t>
  </si>
  <si>
    <t>9220.00</t>
  </si>
  <si>
    <t>922000</t>
  </si>
  <si>
    <t>PREPAID EXPENSE</t>
  </si>
  <si>
    <t>PRE-EX</t>
  </si>
  <si>
    <t>9300.00</t>
  </si>
  <si>
    <t>930000</t>
  </si>
  <si>
    <t>FIXED ASSETS</t>
  </si>
  <si>
    <t>9310.00</t>
  </si>
  <si>
    <t>931000</t>
  </si>
  <si>
    <t>FIXED ASSETS - SITES</t>
  </si>
  <si>
    <t>9320.00</t>
  </si>
  <si>
    <t>932000</t>
  </si>
  <si>
    <t>FIXED ASSETS-SITE IMPROVOEMENT</t>
  </si>
  <si>
    <t>9326.00</t>
  </si>
  <si>
    <t>932600</t>
  </si>
  <si>
    <t>ACC DEPRECIATION-SITE IMPROVE</t>
  </si>
  <si>
    <t>ACCDEP</t>
  </si>
  <si>
    <t>9330.00</t>
  </si>
  <si>
    <t>933000</t>
  </si>
  <si>
    <t>FIXED ASSETS-BUILDING</t>
  </si>
  <si>
    <t>BUILDI</t>
  </si>
  <si>
    <t>9336.00</t>
  </si>
  <si>
    <t>933600</t>
  </si>
  <si>
    <t>ACC DEPRECIATION-BUILDINGS</t>
  </si>
  <si>
    <t>9340.00</t>
  </si>
  <si>
    <t>934000</t>
  </si>
  <si>
    <t>FIXED ASSETS-EQUIPMENT</t>
  </si>
  <si>
    <t>9346.00</t>
  </si>
  <si>
    <t>934600</t>
  </si>
  <si>
    <t>ACC DEPRECIATION-EQUIPMENT</t>
  </si>
  <si>
    <t>9350.00</t>
  </si>
  <si>
    <t>935000</t>
  </si>
  <si>
    <t>LIBRARY BOOKS</t>
  </si>
  <si>
    <t>LIBRAR</t>
  </si>
  <si>
    <t>9360.00</t>
  </si>
  <si>
    <t>936000</t>
  </si>
  <si>
    <t>WORK IN PROGRESS</t>
  </si>
  <si>
    <t>W/PRGR</t>
  </si>
  <si>
    <t>9400.00</t>
  </si>
  <si>
    <t>940000</t>
  </si>
  <si>
    <t>OTHER DEBITS</t>
  </si>
  <si>
    <t>OTHDEB</t>
  </si>
  <si>
    <t>9410.00</t>
  </si>
  <si>
    <t>941000</t>
  </si>
  <si>
    <t>AMT AVAILABLE IN DEBT SERVICE</t>
  </si>
  <si>
    <t>DEBTSE</t>
  </si>
  <si>
    <t>9420.00</t>
  </si>
  <si>
    <t>942000</t>
  </si>
  <si>
    <t>AMOUNTS TO BE PROVIDED</t>
  </si>
  <si>
    <t>PROVID</t>
  </si>
  <si>
    <t>9509.00</t>
  </si>
  <si>
    <t>950900</t>
  </si>
  <si>
    <t>PAYABLES</t>
  </si>
  <si>
    <t>PAYABL</t>
  </si>
  <si>
    <t>9510.00</t>
  </si>
  <si>
    <t>951000</t>
  </si>
  <si>
    <t>ACCOUNTS PAYABLE PR. YEAR</t>
  </si>
  <si>
    <t>PR YR</t>
  </si>
  <si>
    <t>9512.00</t>
  </si>
  <si>
    <t>951200</t>
  </si>
  <si>
    <t>PAYABLE FOR ESTIMATED CLAIMS</t>
  </si>
  <si>
    <t>ESTCLA</t>
  </si>
  <si>
    <t>9515.00</t>
  </si>
  <si>
    <t>951500</t>
  </si>
  <si>
    <t>STUDENT REFUNDS</t>
  </si>
  <si>
    <t>REFUND</t>
  </si>
  <si>
    <t>9516.00</t>
  </si>
  <si>
    <t>951600</t>
  </si>
  <si>
    <t>AGENCY REFUNDS</t>
  </si>
  <si>
    <t>AGNCYR</t>
  </si>
  <si>
    <t>9517.00</t>
  </si>
  <si>
    <t>951700</t>
  </si>
  <si>
    <t>PAYABLE TO OMNITRANS</t>
  </si>
  <si>
    <t>OMNITR</t>
  </si>
  <si>
    <t>9518.00</t>
  </si>
  <si>
    <t>951800</t>
  </si>
  <si>
    <t>PAYABLE TO OMNITRANS-CHC</t>
  </si>
  <si>
    <t>9520.00</t>
  </si>
  <si>
    <t>952000</t>
  </si>
  <si>
    <t>DUE TO OTHER FUNDS</t>
  </si>
  <si>
    <t>DUETOF</t>
  </si>
  <si>
    <t>9530.00</t>
  </si>
  <si>
    <t>953000</t>
  </si>
  <si>
    <t>TEMPORARY LOAN</t>
  </si>
  <si>
    <t>TEMPLO</t>
  </si>
  <si>
    <t>9531.00</t>
  </si>
  <si>
    <t>953100</t>
  </si>
  <si>
    <t>TRANS NOTE</t>
  </si>
  <si>
    <t>TRANS</t>
  </si>
  <si>
    <t>9540.00</t>
  </si>
  <si>
    <t>954000</t>
  </si>
  <si>
    <t>DEFERRED INCOME</t>
  </si>
  <si>
    <t>DEFINC</t>
  </si>
  <si>
    <t>9550.00</t>
  </si>
  <si>
    <t>955000</t>
  </si>
  <si>
    <t>ACCRUED SALARIES PAYABLE</t>
  </si>
  <si>
    <t>SALARI</t>
  </si>
  <si>
    <t>9551.00</t>
  </si>
  <si>
    <t>955100</t>
  </si>
  <si>
    <t>MEDICAL BENEFITS-RETIREES</t>
  </si>
  <si>
    <t>MEDRET</t>
  </si>
  <si>
    <t>9552.00</t>
  </si>
  <si>
    <t>955200</t>
  </si>
  <si>
    <t>PAYABLE TO EMPLOYEES</t>
  </si>
  <si>
    <t>9555.00</t>
  </si>
  <si>
    <t>955500</t>
  </si>
  <si>
    <t>SALARY RESERVE</t>
  </si>
  <si>
    <t>SALRES</t>
  </si>
  <si>
    <t>9561.00</t>
  </si>
  <si>
    <t>956100</t>
  </si>
  <si>
    <t>STRS-DISTRICT PORTION</t>
  </si>
  <si>
    <t>9562.00</t>
  </si>
  <si>
    <t>956200</t>
  </si>
  <si>
    <t>PERS - DISTRICT PORTION</t>
  </si>
  <si>
    <t>9563.00</t>
  </si>
  <si>
    <t>956300</t>
  </si>
  <si>
    <t>OASDHI - DISTRICT PORTION</t>
  </si>
  <si>
    <t>OASDHI</t>
  </si>
  <si>
    <t>9564.00</t>
  </si>
  <si>
    <t>956400</t>
  </si>
  <si>
    <t>HEALTH &amp; WELFARE</t>
  </si>
  <si>
    <t>9565.00</t>
  </si>
  <si>
    <t>956500</t>
  </si>
  <si>
    <t>EMPLOYER PAID SUI</t>
  </si>
  <si>
    <t>EMPR S</t>
  </si>
  <si>
    <t>9565.40</t>
  </si>
  <si>
    <t>956540</t>
  </si>
  <si>
    <t>EMPLR PAID SUI</t>
  </si>
  <si>
    <t>9566.00</t>
  </si>
  <si>
    <t>956600</t>
  </si>
  <si>
    <t>WORKERS COMPENSATION DISTRICT</t>
  </si>
  <si>
    <t>W/C</t>
  </si>
  <si>
    <t>9568.00</t>
  </si>
  <si>
    <t>956800</t>
  </si>
  <si>
    <t>PARS-DISTRICT SHARE</t>
  </si>
  <si>
    <t>PARSDI</t>
  </si>
  <si>
    <t>9569.00</t>
  </si>
  <si>
    <t>956900</t>
  </si>
  <si>
    <t>MAPPING ERROR</t>
  </si>
  <si>
    <t>MAPPIN</t>
  </si>
  <si>
    <t>9570.00</t>
  </si>
  <si>
    <t>957000</t>
  </si>
  <si>
    <t>COMPENSATED ABSENCES PAYABLE</t>
  </si>
  <si>
    <t>ABSENC</t>
  </si>
  <si>
    <t>9571.00</t>
  </si>
  <si>
    <t>957100</t>
  </si>
  <si>
    <t>PAYABLE TO EMPLOYEES-LOAD BANK</t>
  </si>
  <si>
    <t>9580.00</t>
  </si>
  <si>
    <t>958000</t>
  </si>
  <si>
    <t>CURRENT PORTION-LONG-TERM DEBT</t>
  </si>
  <si>
    <t>CURREN</t>
  </si>
  <si>
    <t>9600.00</t>
  </si>
  <si>
    <t>960000</t>
  </si>
  <si>
    <t>LONG TERM LIABILITIES</t>
  </si>
  <si>
    <t>LONGTE</t>
  </si>
  <si>
    <t>9610.00</t>
  </si>
  <si>
    <t>961000</t>
  </si>
  <si>
    <t>BONDS PAYABLE</t>
  </si>
  <si>
    <t>BONDSP</t>
  </si>
  <si>
    <t>9611.00</t>
  </si>
  <si>
    <t>961100</t>
  </si>
  <si>
    <t>REVENUE BONDS PAYABLE</t>
  </si>
  <si>
    <t>REVBON</t>
  </si>
  <si>
    <t>9612.00</t>
  </si>
  <si>
    <t>961200</t>
  </si>
  <si>
    <t>COPS-CERT OF PARTICIPATION</t>
  </si>
  <si>
    <t>COPS</t>
  </si>
  <si>
    <t>9613.00</t>
  </si>
  <si>
    <t>961300</t>
  </si>
  <si>
    <t>LEASE/PURCHASE CAPITAL LEASE</t>
  </si>
  <si>
    <t>CAPLEA</t>
  </si>
  <si>
    <t>9614.00</t>
  </si>
  <si>
    <t>961400</t>
  </si>
  <si>
    <t>COMPENSATED ABSENCES</t>
  </si>
  <si>
    <t>9615.00</t>
  </si>
  <si>
    <t>961500</t>
  </si>
  <si>
    <t>POST-EMPLOYMENT BENEFITS</t>
  </si>
  <si>
    <t>POSTEM</t>
  </si>
  <si>
    <t>9619.00</t>
  </si>
  <si>
    <t>961900</t>
  </si>
  <si>
    <t>OTHER LONG TERM LIABILITIES</t>
  </si>
  <si>
    <t>9700.00</t>
  </si>
  <si>
    <t>970000</t>
  </si>
  <si>
    <t>FUND BALANCE</t>
  </si>
  <si>
    <t>FUNDBA</t>
  </si>
  <si>
    <t>9701.00</t>
  </si>
  <si>
    <t>970100</t>
  </si>
  <si>
    <t>BEGINNING FUND BALANCE</t>
  </si>
  <si>
    <t>BEGFUB</t>
  </si>
  <si>
    <t>9702.00</t>
  </si>
  <si>
    <t>970200</t>
  </si>
  <si>
    <t>ADJ BEG.BAL-UNAUDITED ACTUALS</t>
  </si>
  <si>
    <t>UNAUDI</t>
  </si>
  <si>
    <t>9703.00</t>
  </si>
  <si>
    <t>970300</t>
  </si>
  <si>
    <t>ADJ BEG.BAL-AUDIT ADJUSTMENTS</t>
  </si>
  <si>
    <t>AUDITA</t>
  </si>
  <si>
    <t>9704.00</t>
  </si>
  <si>
    <t>970400</t>
  </si>
  <si>
    <t>ENDING FUND BALANCE</t>
  </si>
  <si>
    <t>ENDFDB</t>
  </si>
  <si>
    <t>9705.00</t>
  </si>
  <si>
    <t>970500</t>
  </si>
  <si>
    <t>BEG BAL ADJ-RESTATEMENTS</t>
  </si>
  <si>
    <t>BEG BA</t>
  </si>
  <si>
    <t>9710.00</t>
  </si>
  <si>
    <t>971000</t>
  </si>
  <si>
    <t>FUND BALANCE RESERVE</t>
  </si>
  <si>
    <t>9711.00</t>
  </si>
  <si>
    <t>971100</t>
  </si>
  <si>
    <t>ASSIGNED FOR REVOLVING CASH</t>
  </si>
  <si>
    <t>REV CA</t>
  </si>
  <si>
    <t>9712.00</t>
  </si>
  <si>
    <t>971200</t>
  </si>
  <si>
    <t>RESERVE FOR STORES/INVENTORIES</t>
  </si>
  <si>
    <t>STORES</t>
  </si>
  <si>
    <t>9713.00</t>
  </si>
  <si>
    <t>971300</t>
  </si>
  <si>
    <t>NONSPENDABLE FOR PREPAID EXP</t>
  </si>
  <si>
    <t>PREPAI</t>
  </si>
  <si>
    <t>9714.00</t>
  </si>
  <si>
    <t>971400</t>
  </si>
  <si>
    <t>FUND BALANCE-COMMITTED</t>
  </si>
  <si>
    <t>COMMIT</t>
  </si>
  <si>
    <t>9715.00</t>
  </si>
  <si>
    <t>971500</t>
  </si>
  <si>
    <t>RESTRICTED FOR DEBT SERVICES</t>
  </si>
  <si>
    <t>DETSRV</t>
  </si>
  <si>
    <t>9716.00</t>
  </si>
  <si>
    <t>971600</t>
  </si>
  <si>
    <t>RESERVE FOR ENCUMBRANCES</t>
  </si>
  <si>
    <t>ENCUMB</t>
  </si>
  <si>
    <t>9717.00</t>
  </si>
  <si>
    <t>971700</t>
  </si>
  <si>
    <t>RESTRICTED FUND BALANCE</t>
  </si>
  <si>
    <t>RESFDB</t>
  </si>
  <si>
    <t>9718.00</t>
  </si>
  <si>
    <t>971800</t>
  </si>
  <si>
    <t>RESERVE FOR INVESTMENTS</t>
  </si>
  <si>
    <t>INVSTM</t>
  </si>
  <si>
    <t>9719.00</t>
  </si>
  <si>
    <t>971900</t>
  </si>
  <si>
    <t>RESERVE FOR OTHERS</t>
  </si>
  <si>
    <t>RESOTH</t>
  </si>
  <si>
    <t>9750.00</t>
  </si>
  <si>
    <t>975000</t>
  </si>
  <si>
    <t>FUND BALANCE DESIGNATED</t>
  </si>
  <si>
    <t>DESIGN</t>
  </si>
  <si>
    <t>9751.00</t>
  </si>
  <si>
    <t>975100</t>
  </si>
  <si>
    <t>ASSIGNED FB-CONTRACT/LEGAL OBL</t>
  </si>
  <si>
    <t>CONTRA</t>
  </si>
  <si>
    <t>9752.00</t>
  </si>
  <si>
    <t>975200</t>
  </si>
  <si>
    <t>ASSIGNED FB-SELF INSURANCE PRG</t>
  </si>
  <si>
    <t>SELF-I</t>
  </si>
  <si>
    <t>9753.00</t>
  </si>
  <si>
    <t>975300</t>
  </si>
  <si>
    <t>DESIGNATED-COURT ORDER PAYMENT</t>
  </si>
  <si>
    <t>COURTO</t>
  </si>
  <si>
    <t>9754.00</t>
  </si>
  <si>
    <t>975400</t>
  </si>
  <si>
    <t>ASSIGNED FB-SPECIFIC FUTRE PUR</t>
  </si>
  <si>
    <t>FUTURE</t>
  </si>
  <si>
    <t>9755.00</t>
  </si>
  <si>
    <t>975500</t>
  </si>
  <si>
    <t>ASSIGNED FOR GASB 45</t>
  </si>
  <si>
    <t>GASB 4</t>
  </si>
  <si>
    <t>9790.00</t>
  </si>
  <si>
    <t>979000</t>
  </si>
  <si>
    <t>FUND BALANCE UNASSIGNED</t>
  </si>
  <si>
    <t>UNASSI</t>
  </si>
  <si>
    <t>9791.00</t>
  </si>
  <si>
    <t>979100</t>
  </si>
  <si>
    <t>FUND BAL-ECON UNCERTAINTIES</t>
  </si>
  <si>
    <t>UNCERT</t>
  </si>
  <si>
    <t>9797.00</t>
  </si>
  <si>
    <t>979700</t>
  </si>
  <si>
    <t>SBVC UNDESIGNATED FUND BALANCE</t>
  </si>
  <si>
    <t>SBVC F</t>
  </si>
  <si>
    <t>9798.00</t>
  </si>
  <si>
    <t>979800</t>
  </si>
  <si>
    <t>CHC UNDESIGNATED FUND BALANCE</t>
  </si>
  <si>
    <t>CHC FB</t>
  </si>
  <si>
    <t>9799.00</t>
  </si>
  <si>
    <t>979900</t>
  </si>
  <si>
    <t>NET GAIN OR LOSS - BUDGET</t>
  </si>
  <si>
    <t>9800.00</t>
  </si>
  <si>
    <t>980000</t>
  </si>
  <si>
    <t>OTHER EQUITY/CONTRIBUTED CAP</t>
  </si>
  <si>
    <t>OTEQUI</t>
  </si>
  <si>
    <t>9810.00</t>
  </si>
  <si>
    <t>981000</t>
  </si>
  <si>
    <t>ESTIMATED REVENUE - BUDGET</t>
  </si>
  <si>
    <t>EST.RE</t>
  </si>
  <si>
    <t>9820.00</t>
  </si>
  <si>
    <t>982000</t>
  </si>
  <si>
    <t>ESTIMATED APPROPRIATIONS-BUDGE</t>
  </si>
  <si>
    <t>APPRT</t>
  </si>
  <si>
    <t>9830.00</t>
  </si>
  <si>
    <t>983000</t>
  </si>
  <si>
    <t>ENCUMBRANCE CONTROL</t>
  </si>
  <si>
    <t>9835.00</t>
  </si>
  <si>
    <t>983500</t>
  </si>
  <si>
    <t>PENDING CONTROL</t>
  </si>
  <si>
    <t>9840.00</t>
  </si>
  <si>
    <t>984000</t>
  </si>
  <si>
    <t>REVENUE CONTROL</t>
  </si>
  <si>
    <t>REVENU</t>
  </si>
  <si>
    <t>9850.00</t>
  </si>
  <si>
    <t>985000</t>
  </si>
  <si>
    <t>EXPENDITURE CONTROL</t>
  </si>
  <si>
    <t>EXP.CN</t>
  </si>
  <si>
    <t>9890.00</t>
  </si>
  <si>
    <t>989000</t>
  </si>
  <si>
    <t>INVESTMENT IN GEN FIXED ASSETS</t>
  </si>
  <si>
    <t>INV F/</t>
  </si>
  <si>
    <t>9910.00</t>
  </si>
  <si>
    <t>991000</t>
  </si>
  <si>
    <t>USE TAX PAYABLE</t>
  </si>
  <si>
    <t>USE TA</t>
  </si>
  <si>
    <t>9950.00</t>
  </si>
  <si>
    <t>995000</t>
  </si>
  <si>
    <t>ENCUMBRANCE OFFSET</t>
  </si>
  <si>
    <t>9955.00</t>
  </si>
  <si>
    <t>995500</t>
  </si>
  <si>
    <t>PENDING OFFSET</t>
  </si>
  <si>
    <t>Program Name</t>
  </si>
  <si>
    <t>2-Digit Object Code</t>
  </si>
  <si>
    <t>Total for *</t>
  </si>
  <si>
    <t>**VAC** ES C338701</t>
  </si>
  <si>
    <t/>
  </si>
  <si>
    <t>HUMAN RESOURCES MANAGEMENT</t>
  </si>
  <si>
    <t>GENERAL FUND</t>
  </si>
  <si>
    <t>CENTRAL SERVICES</t>
  </si>
  <si>
    <t>01-00-03-9004-0000-2100.00-6730</t>
  </si>
  <si>
    <t>2100</t>
  </si>
  <si>
    <t>**VAC** ES C337305</t>
  </si>
  <si>
    <t>FISCAL OPERATIONS</t>
  </si>
  <si>
    <t>AGUIRRE,MARGAR C337705</t>
  </si>
  <si>
    <t>01-00-03-9303-0000-2181.00-6720</t>
  </si>
  <si>
    <t>2181</t>
  </si>
  <si>
    <t>**VAC** ES C333001</t>
  </si>
  <si>
    <t>LOGISTICAL SERVICES</t>
  </si>
  <si>
    <t>01-00-03-9507-0000-2101.00-6770</t>
  </si>
  <si>
    <t>2101</t>
  </si>
  <si>
    <t>**VAC** ES C331445</t>
  </si>
  <si>
    <t>MGT INFO. SVCS.</t>
  </si>
  <si>
    <t>**VAC** ES C331422</t>
  </si>
  <si>
    <t>01-00-03-9010-0000-2181.00-6780</t>
  </si>
  <si>
    <t>**VAC** ES C331444</t>
  </si>
  <si>
    <t>**VAC** ES C331416</t>
  </si>
  <si>
    <t>**VAC** ES C331415</t>
  </si>
  <si>
    <t>**VAC** ES C331404</t>
  </si>
  <si>
    <t>**VAC** ES C331413</t>
  </si>
  <si>
    <t>**VAC** ES C331402</t>
  </si>
  <si>
    <t>**VAC** ES C311412</t>
  </si>
  <si>
    <t>ACADEMIC ADMINISTRATION</t>
  </si>
  <si>
    <t>BENDER,MARY J  C311411</t>
  </si>
  <si>
    <t>01-00-03-8115-0000-2181.00-6010</t>
  </si>
  <si>
    <t>**VAC** ES C310603</t>
  </si>
  <si>
    <t>**VAC** ES C383010</t>
  </si>
  <si>
    <t>01-00-03-9004-0000-2180.00-6730</t>
  </si>
  <si>
    <t>2180</t>
  </si>
  <si>
    <t>**VAC** ES C310303</t>
  </si>
  <si>
    <t>**VAC** ES C383007</t>
  </si>
  <si>
    <t>**VAC** ES C122203</t>
  </si>
  <si>
    <t>01-00-03-9503-0000-2181.00-6770</t>
  </si>
  <si>
    <t>**VAC** ES A338602</t>
  </si>
  <si>
    <t>ROGERS,TANYA M A338602</t>
  </si>
  <si>
    <t>01-00-03-9004-0000-1201.00-6730</t>
  </si>
  <si>
    <t>1201</t>
  </si>
  <si>
    <t>FY 14-15 FTE</t>
  </si>
  <si>
    <t>FY 14-15 Detail Amount</t>
  </si>
  <si>
    <t>FY 14-15 Detail</t>
  </si>
  <si>
    <t>FY 13-14 FTE</t>
  </si>
  <si>
    <t>FY 13-14 Detail Amount</t>
  </si>
  <si>
    <t>FY 13-14 Detail</t>
  </si>
  <si>
    <t>FY 14-15 Proposed FTE</t>
  </si>
  <si>
    <t>FY 14-15 Proposed Budget</t>
  </si>
  <si>
    <t>Account Number</t>
  </si>
  <si>
    <t>Description</t>
  </si>
  <si>
    <t>Life Span</t>
  </si>
  <si>
    <t>12MOC2</t>
  </si>
  <si>
    <t>MGTSUP</t>
  </si>
  <si>
    <t>MANAGER - BUSINESS</t>
  </si>
  <si>
    <t>FISCAL SERVICES - DISTRICT</t>
  </si>
  <si>
    <t>FISCAL SERVICES</t>
  </si>
  <si>
    <t>2015</t>
  </si>
  <si>
    <t>DIST</t>
  </si>
  <si>
    <t>SUTORUS, STEVEN J</t>
  </si>
  <si>
    <t>07/01/2014</t>
  </si>
  <si>
    <t>ES</t>
  </si>
  <si>
    <t>BUSINESS MANAGER</t>
  </si>
  <si>
    <t>C394402</t>
  </si>
  <si>
    <t>12MOCL</t>
  </si>
  <si>
    <t>CLACON</t>
  </si>
  <si>
    <t>SECRETARY</t>
  </si>
  <si>
    <t>HUMAN RESOURCES - DISTRICT</t>
  </si>
  <si>
    <t>AH</t>
  </si>
  <si>
    <t>ADMINISTRATIVE SECRETARY</t>
  </si>
  <si>
    <t>C383015</t>
  </si>
  <si>
    <t>DIRECTOR</t>
  </si>
  <si>
    <t>KVCR - DISTRICT</t>
  </si>
  <si>
    <t>MCCUMBER, JEFFREY J</t>
  </si>
  <si>
    <t>ART DIRECTOR</t>
  </si>
  <si>
    <t>C383014</t>
  </si>
  <si>
    <t>ADMINISTRATOR</t>
  </si>
  <si>
    <t>COLLEGE POLICE - DISTRICT</t>
  </si>
  <si>
    <t>CHANCELLOR</t>
  </si>
  <si>
    <t>WHITEHEAD, LAURA B</t>
  </si>
  <si>
    <t>EMERGENCY PREPAREDNESS MANAGER</t>
  </si>
  <si>
    <t>C383013</t>
  </si>
  <si>
    <t>10/03/2014</t>
  </si>
  <si>
    <t>10/04/2014</t>
  </si>
  <si>
    <t>11/01/2014</t>
  </si>
  <si>
    <t>PROFESSIONAL DEVELOPMENT CTR.</t>
  </si>
  <si>
    <t>PROFESSIONAL DEVELOPMENT CENTE</t>
  </si>
  <si>
    <t>KREHBIEL, DEANNA R</t>
  </si>
  <si>
    <t>ASSISTANT MANAGER,WORKFORCE DEVELOPMENT</t>
  </si>
  <si>
    <t>C383012</t>
  </si>
  <si>
    <t>C383011</t>
  </si>
  <si>
    <t>CONFID</t>
  </si>
  <si>
    <t>ASSISTANT - PERSONNEL</t>
  </si>
  <si>
    <t>TRUJILLO, KARLA L</t>
  </si>
  <si>
    <t>HUMAN RESOURCES TECHNICIAN</t>
  </si>
  <si>
    <t>C383010</t>
  </si>
  <si>
    <t>10/01/2014</t>
  </si>
  <si>
    <t>SCHOOL PEACE OFFICER</t>
  </si>
  <si>
    <t>LESHER, NICHOLAS S</t>
  </si>
  <si>
    <t>COLLEGE SECURITY OFFICER</t>
  </si>
  <si>
    <t>C383009</t>
  </si>
  <si>
    <t>09/01/2014</t>
  </si>
  <si>
    <t>12/01/2014</t>
  </si>
  <si>
    <t>12/12/2014</t>
  </si>
  <si>
    <t>12/13/2014</t>
  </si>
  <si>
    <t>C383008</t>
  </si>
  <si>
    <t>ELMORE, CORY</t>
  </si>
  <si>
    <t>C383007</t>
  </si>
  <si>
    <t>02/01/2015</t>
  </si>
  <si>
    <t>CHIEF CONTENT OFFICER</t>
  </si>
  <si>
    <t>C383006</t>
  </si>
  <si>
    <t>BUSINESS</t>
  </si>
  <si>
    <t>FIELDS, WHITNEY</t>
  </si>
  <si>
    <t>ENVIRONMENTAL, HEALTH, &amp; SAFETY ADMINISTRATOR</t>
  </si>
  <si>
    <t>C383004</t>
  </si>
  <si>
    <t>DIRECTOR, ENGINEERING &amp; TECHNOLOGY (KVCR)</t>
  </si>
  <si>
    <t>C383003</t>
  </si>
  <si>
    <t>FACILITIES PLANNING - DISTRICT</t>
  </si>
  <si>
    <t>FACILITIES PLANNING/ADMIN SERV</t>
  </si>
  <si>
    <t>ENERGY EDUCATION ADMINISTRATOR</t>
  </si>
  <si>
    <t>C381002</t>
  </si>
  <si>
    <t>ANALYST - ADMINISTRATIVE</t>
  </si>
  <si>
    <t>COMPUTING SERVICES - DISTRICT</t>
  </si>
  <si>
    <t>TECHNOLOGY SERVICES</t>
  </si>
  <si>
    <t>ANNEX</t>
  </si>
  <si>
    <t>PROJECT ANALYST</t>
  </si>
  <si>
    <t>C379009</t>
  </si>
  <si>
    <t>CORBETT, JOAN L</t>
  </si>
  <si>
    <t>09/15/2014</t>
  </si>
  <si>
    <t>SPECIALIST</t>
  </si>
  <si>
    <t>SR TECHNOLOGY SUPPORT SPECIALIST</t>
  </si>
  <si>
    <t>C379008</t>
  </si>
  <si>
    <t>GROSS, DAWN M</t>
  </si>
  <si>
    <t>BRAILLE PROGRAM MANAGER</t>
  </si>
  <si>
    <t>C379007</t>
  </si>
  <si>
    <t>AB</t>
  </si>
  <si>
    <t>E-TEXT PRODUCTION MANAGER</t>
  </si>
  <si>
    <t>C379006</t>
  </si>
  <si>
    <t>BAUGHER, JEFFREY</t>
  </si>
  <si>
    <t>DIRECTOR, ALTERNATE TEXT PRODUCTION CENTER</t>
  </si>
  <si>
    <t>C379005</t>
  </si>
  <si>
    <t>GROW, JOHN C</t>
  </si>
  <si>
    <t>DIRECTOR, FACILITIES PLANNING &amp; CONSTRUCTION</t>
  </si>
  <si>
    <t>C379003</t>
  </si>
  <si>
    <t>09/12/2014</t>
  </si>
  <si>
    <t>RUBIO, EDUARDO A</t>
  </si>
  <si>
    <t>CALTRANS PROJECT ADMINISTRATOR</t>
  </si>
  <si>
    <t>C347807</t>
  </si>
  <si>
    <t>BRADLEY, CRISTINA J</t>
  </si>
  <si>
    <t>RTF GRANT ADMINISTRATOR</t>
  </si>
  <si>
    <t>C347805</t>
  </si>
  <si>
    <t>LEVESQUE, ROBERT</t>
  </si>
  <si>
    <t>DIRECTOR, WORKFORCE DEVELOPMENT</t>
  </si>
  <si>
    <t>C347803</t>
  </si>
  <si>
    <t>BRAGGINS, ALAN F</t>
  </si>
  <si>
    <t>LOGISTICS TECHNOLOGY MANAGER &amp; DSN ICT/ DIGITAL MEDIA</t>
  </si>
  <si>
    <t>C347802</t>
  </si>
  <si>
    <t>COORDINATOR</t>
  </si>
  <si>
    <t>PROGRAM MANAGER, KVCR</t>
  </si>
  <si>
    <t>C342405</t>
  </si>
  <si>
    <t>TRAFFIC COORDINATOR</t>
  </si>
  <si>
    <t>C342404</t>
  </si>
  <si>
    <t>ALEXANDER, CHERYL R</t>
  </si>
  <si>
    <t>10/13/2014</t>
  </si>
  <si>
    <t>TECHNICIAN - TELECOMMUNICATION</t>
  </si>
  <si>
    <t>MUNOZ, MICHAEL A</t>
  </si>
  <si>
    <t>BROADCAST OPERATOR</t>
  </si>
  <si>
    <t>C342403</t>
  </si>
  <si>
    <t>12/17/2014</t>
  </si>
  <si>
    <t>12/18/2014</t>
  </si>
  <si>
    <t>MULTIMEDIA SPECIALIST</t>
  </si>
  <si>
    <t>C342402</t>
  </si>
  <si>
    <t>TECHNICIAN</t>
  </si>
  <si>
    <t>DISTRIBUTED EDUCATION - DISTRICT</t>
  </si>
  <si>
    <t>DISTRIBUTED EDUCATION &amp; TECHNOLOGY SERVICES</t>
  </si>
  <si>
    <t>DISTRIBUTED EDUCATION SYSTEM ADMINISTRATOR</t>
  </si>
  <si>
    <t>C342401</t>
  </si>
  <si>
    <t>NICHOLS, BARBARA A</t>
  </si>
  <si>
    <t>C340002</t>
  </si>
  <si>
    <t>ANALYST - PERSONNEL</t>
  </si>
  <si>
    <t>DIGGLE, VIRGINIA P</t>
  </si>
  <si>
    <t>C340001</t>
  </si>
  <si>
    <t>ASSISTANT</t>
  </si>
  <si>
    <t>WORKFORCE GRANT ASSISTANT</t>
  </si>
  <si>
    <t>C339009</t>
  </si>
  <si>
    <t>CLERK</t>
  </si>
  <si>
    <t>CLERICAL ASSISTANT II</t>
  </si>
  <si>
    <t>C339008</t>
  </si>
  <si>
    <t>MANAGER - PROJECT</t>
  </si>
  <si>
    <t>ZINN, WENDY J</t>
  </si>
  <si>
    <t>MANAGER, CTE COMMUNITY COLLABORATIVE</t>
  </si>
  <si>
    <t>C339007</t>
  </si>
  <si>
    <t>DIRECTOR, APPLIED TECHNOLOGIES</t>
  </si>
  <si>
    <t>C339006</t>
  </si>
  <si>
    <t>DIRECTOR, HUMAN RESOURCES</t>
  </si>
  <si>
    <t>C338701</t>
  </si>
  <si>
    <t>12/31/2014</t>
  </si>
  <si>
    <t>01/01/2015</t>
  </si>
  <si>
    <t>STRONG, LAWRENCE P</t>
  </si>
  <si>
    <t>DIRECTOR, INTERNAL AUDITS</t>
  </si>
  <si>
    <t>C338202</t>
  </si>
  <si>
    <t>11/14/2014</t>
  </si>
  <si>
    <t>KUCK, GLEN R</t>
  </si>
  <si>
    <t>ASSOCIATE VICE CHANCELLOR TECHNOLOGY &amp; EDUCATIONAL SUPPORT SERVICES</t>
  </si>
  <si>
    <t>C338101</t>
  </si>
  <si>
    <t>SUPERVISOR - ACCOUNTING</t>
  </si>
  <si>
    <t>MYERS, KATHERINE B</t>
  </si>
  <si>
    <t>C338006</t>
  </si>
  <si>
    <t>PAYROLL - DISTRICT</t>
  </si>
  <si>
    <t>PAYROLL SUPERVISOR</t>
  </si>
  <si>
    <t>C338005</t>
  </si>
  <si>
    <t>ALLRED, GREGORY P</t>
  </si>
  <si>
    <t>ACCOUNTING MANAGER</t>
  </si>
  <si>
    <t>C338002</t>
  </si>
  <si>
    <t>CLERK - ACCOUNT</t>
  </si>
  <si>
    <t>LUJAN, ANGELA</t>
  </si>
  <si>
    <t>ACCOUNT CLERK II</t>
  </si>
  <si>
    <t>C337801</t>
  </si>
  <si>
    <t>ACCOUNTING - DISTRICT</t>
  </si>
  <si>
    <t>PRATER, RHONDA S</t>
  </si>
  <si>
    <t>C337707</t>
  </si>
  <si>
    <t>CAMACHO-KELLY, MARTHA</t>
  </si>
  <si>
    <t>C337706</t>
  </si>
  <si>
    <t>AGUIRRE, MARGARITA</t>
  </si>
  <si>
    <t>C337705</t>
  </si>
  <si>
    <t>CLERK - PURCHASING</t>
  </si>
  <si>
    <t>PURCHASING - DISTRICT</t>
  </si>
  <si>
    <t>FLORES, JUNE</t>
  </si>
  <si>
    <t>PURCHASING TECHNICIAN</t>
  </si>
  <si>
    <t>C337702</t>
  </si>
  <si>
    <t>10/21/2014</t>
  </si>
  <si>
    <t>10/22/2014</t>
  </si>
  <si>
    <t>TORRES, JOSE F</t>
  </si>
  <si>
    <t>DIRECTOR OF FISCAL SERVICES</t>
  </si>
  <si>
    <t>C337501</t>
  </si>
  <si>
    <t>PURCHASING AGENT</t>
  </si>
  <si>
    <t>OBERHELMAN, JASON E</t>
  </si>
  <si>
    <t>C337401</t>
  </si>
  <si>
    <t>CLERK - PAYROLL</t>
  </si>
  <si>
    <t>GAMBOA, COLLEEN G</t>
  </si>
  <si>
    <t>SENIOR PAYROLL ACCOUNTANT</t>
  </si>
  <si>
    <t>C337307</t>
  </si>
  <si>
    <t>PAYROLL ACCOUNTANT</t>
  </si>
  <si>
    <t>C337305</t>
  </si>
  <si>
    <t>SPICER, MAURICE A</t>
  </si>
  <si>
    <t>ACCOUNTANT</t>
  </si>
  <si>
    <t>ELIZALDE, NOEMI</t>
  </si>
  <si>
    <t>C337304</t>
  </si>
  <si>
    <t>ALAMSYAH, LIDYA H</t>
  </si>
  <si>
    <t>C337301</t>
  </si>
  <si>
    <t>BATTLE, YENDIS G</t>
  </si>
  <si>
    <t>SENIOR ACCOUNTANT</t>
  </si>
  <si>
    <t>C337202</t>
  </si>
  <si>
    <t>RYCKEVIC, SUSAN J</t>
  </si>
  <si>
    <t>BUDGET ANALYST</t>
  </si>
  <si>
    <t>C337201</t>
  </si>
  <si>
    <t>DIRECTOR - FISCAL SERVICES</t>
  </si>
  <si>
    <t>OLIVER, TIMOTHY L</t>
  </si>
  <si>
    <t>VICE CHANCELLOR, FISCAL SERVICES</t>
  </si>
  <si>
    <t>C337102</t>
  </si>
  <si>
    <t>WISEGARVER, LILLIAN R</t>
  </si>
  <si>
    <t>MARKETING COORDINATOR</t>
  </si>
  <si>
    <t>C335601</t>
  </si>
  <si>
    <t>C335503</t>
  </si>
  <si>
    <t>SAUNDERS, GORDON L</t>
  </si>
  <si>
    <t>C335502</t>
  </si>
  <si>
    <t>11/12/2014</t>
  </si>
  <si>
    <t>11/13/2014</t>
  </si>
  <si>
    <t>TAYLOR JR, CHARLIE E</t>
  </si>
  <si>
    <t>C335501</t>
  </si>
  <si>
    <t>RIENSTRA, ROBERT C</t>
  </si>
  <si>
    <t>TELECOMMUNICATIONS TECHNICIAN</t>
  </si>
  <si>
    <t>C335401</t>
  </si>
  <si>
    <t>FERTITTA, DON R</t>
  </si>
  <si>
    <t>TELECOMMUNICATIONS ENGINEER</t>
  </si>
  <si>
    <t>C335301</t>
  </si>
  <si>
    <t>FLEMING, DAVID</t>
  </si>
  <si>
    <t>PRODUCER, RADIO</t>
  </si>
  <si>
    <t>C334903</t>
  </si>
  <si>
    <t>DULOCK, RICHARD N</t>
  </si>
  <si>
    <t>C334801</t>
  </si>
  <si>
    <t>05/01/2015</t>
  </si>
  <si>
    <t>DEVELP &amp; PLANNING SUPERVISOR, KVCR</t>
  </si>
  <si>
    <t>C334701</t>
  </si>
  <si>
    <t>GREENWELL, JESSICA J</t>
  </si>
  <si>
    <t>C334601</t>
  </si>
  <si>
    <t>VINCENT, KENNETH W</t>
  </si>
  <si>
    <t>SENIOR PRODUCER, RADIO</t>
  </si>
  <si>
    <t>C334502</t>
  </si>
  <si>
    <t>HOLLAND, BENJAMIN B</t>
  </si>
  <si>
    <t>C334401</t>
  </si>
  <si>
    <t>BLANQUET, FRANCISCO M</t>
  </si>
  <si>
    <t>PRODUCER/DIRECTOR, TV</t>
  </si>
  <si>
    <t>C334302</t>
  </si>
  <si>
    <t>SEMOTIUK, ELI E</t>
  </si>
  <si>
    <t>C334301</t>
  </si>
  <si>
    <t>CRUZ, ALFREDO</t>
  </si>
  <si>
    <t>GENERAL MANAGER-KVCR</t>
  </si>
  <si>
    <t>C334203</t>
  </si>
  <si>
    <t>SMITH, TERRIA O</t>
  </si>
  <si>
    <t>INTERIM TRIBAL LIAISON</t>
  </si>
  <si>
    <t>C334113</t>
  </si>
  <si>
    <t>DEVELOPMENT ASSOCIATE, KVCR</t>
  </si>
  <si>
    <t>C334102</t>
  </si>
  <si>
    <t>ROSE POWERS, YVONNE B</t>
  </si>
  <si>
    <t>C334101</t>
  </si>
  <si>
    <t>WALKER, JAMES W</t>
  </si>
  <si>
    <t>RF/MICROWAVE ENGINEER, RADIO</t>
  </si>
  <si>
    <t>C334001</t>
  </si>
  <si>
    <t>OPERATOR - PRINTER</t>
  </si>
  <si>
    <t>PUBLICATIONS - DISTRICT</t>
  </si>
  <si>
    <t>JONES, CHRISTOPHER M</t>
  </si>
  <si>
    <t>PRINTING OPERATIONS SPECIALIST</t>
  </si>
  <si>
    <t>C333403</t>
  </si>
  <si>
    <t>SANCHEZ, CARMEN C</t>
  </si>
  <si>
    <t>PRINTER/REPRODUCTION OPERATOR</t>
  </si>
  <si>
    <t>C333402</t>
  </si>
  <si>
    <t>WINTERS, DENNIS R</t>
  </si>
  <si>
    <t>C333401</t>
  </si>
  <si>
    <t>PIGGOTT, GLORIA J</t>
  </si>
  <si>
    <t>GRAPHICS SPECIALIST</t>
  </si>
  <si>
    <t>C333301</t>
  </si>
  <si>
    <t>CASTRO, DEBORAH M</t>
  </si>
  <si>
    <t>C333201</t>
  </si>
  <si>
    <t>SUPERVISOR - PRINTING SVCS</t>
  </si>
  <si>
    <t>PRINTING OPERATIONS SUPERVISOR</t>
  </si>
  <si>
    <t>C333001</t>
  </si>
  <si>
    <t>WALTER, DYANN</t>
  </si>
  <si>
    <t>USER LIAISON</t>
  </si>
  <si>
    <t>C331901</t>
  </si>
  <si>
    <t>HARRIS II, JAMES L</t>
  </si>
  <si>
    <t>TELECOMMUNICATIONS SPECIALIST</t>
  </si>
  <si>
    <t>C331803</t>
  </si>
  <si>
    <t>MASCARENHAS, LAZARUS</t>
  </si>
  <si>
    <t>C331801</t>
  </si>
  <si>
    <t>PROGRAMMER ANALYST</t>
  </si>
  <si>
    <t>SENIOR PROGRAMMER/ANALYST</t>
  </si>
  <si>
    <t>C331446</t>
  </si>
  <si>
    <t>C331445</t>
  </si>
  <si>
    <t>C331444</t>
  </si>
  <si>
    <t>JONES, DIANNA</t>
  </si>
  <si>
    <t>08/01/2014</t>
  </si>
  <si>
    <t>SYSTEM ANALYST</t>
  </si>
  <si>
    <t>TRAM, YVETTE</t>
  </si>
  <si>
    <t>SYSTEMS ANALYST</t>
  </si>
  <si>
    <t>C331431</t>
  </si>
  <si>
    <t>CHANG, ANDREW</t>
  </si>
  <si>
    <t>DIRECTOR OF ADMINISTRATIVE APPLICATION SYSTEMS</t>
  </si>
  <si>
    <t>C331430</t>
  </si>
  <si>
    <t>LARES, RHIANNON C</t>
  </si>
  <si>
    <t>INSTRUCTIONAL TECHNOLOGY SPECIALIST</t>
  </si>
  <si>
    <t>C331429</t>
  </si>
  <si>
    <t>GLAZATOV, TRELISA</t>
  </si>
  <si>
    <t>C331428</t>
  </si>
  <si>
    <t>ASSISTANT DIRECTOR, APPLIED TECHNOLOGIES TRAINING PROGRAMS, ATTC</t>
  </si>
  <si>
    <t>C331423</t>
  </si>
  <si>
    <t>DATABASE ADMINISTRATOR</t>
  </si>
  <si>
    <t>C331422</t>
  </si>
  <si>
    <t>MCGOWAN, ARLENE</t>
  </si>
  <si>
    <t>C331421</t>
  </si>
  <si>
    <t>SIMS, JEREMY</t>
  </si>
  <si>
    <t>DIRECTOR, TECHNOLOGY SERVICES</t>
  </si>
  <si>
    <t>C331419</t>
  </si>
  <si>
    <t>C331416</t>
  </si>
  <si>
    <t>TELECOMMUNICATION SPECIALIST</t>
  </si>
  <si>
    <t>C331415</t>
  </si>
  <si>
    <t>CARMICHAEL, DENNIS</t>
  </si>
  <si>
    <t>C331414</t>
  </si>
  <si>
    <t>DATA ANALYST</t>
  </si>
  <si>
    <t>C331413</t>
  </si>
  <si>
    <t>07/31/2014</t>
  </si>
  <si>
    <t>HANNON, CAROL G</t>
  </si>
  <si>
    <t>C331412</t>
  </si>
  <si>
    <t>BRADY, JASON W</t>
  </si>
  <si>
    <t>WEB DEVELOPER</t>
  </si>
  <si>
    <t>C331411</t>
  </si>
  <si>
    <t>BOND, JOYCE T</t>
  </si>
  <si>
    <t>SENIOR PROGRAMMER ANALYST</t>
  </si>
  <si>
    <t>C331410</t>
  </si>
  <si>
    <t>C331409</t>
  </si>
  <si>
    <t>C331407</t>
  </si>
  <si>
    <t>PARADA, OSMAN</t>
  </si>
  <si>
    <t>C331406</t>
  </si>
  <si>
    <t>BRADY, CORY M</t>
  </si>
  <si>
    <t>C331404</t>
  </si>
  <si>
    <t>TRAN, MIKE B</t>
  </si>
  <si>
    <t>C331403</t>
  </si>
  <si>
    <t>PROGRAMMER</t>
  </si>
  <si>
    <t>C331402</t>
  </si>
  <si>
    <t>SMITH, DAMON A</t>
  </si>
  <si>
    <t>WAREHOUSE TECHNICIAN</t>
  </si>
  <si>
    <t>C325201</t>
  </si>
  <si>
    <t>CUSTODIAN</t>
  </si>
  <si>
    <t>SMITH, DEBRA A</t>
  </si>
  <si>
    <t>CUSTODIAN/COURIER</t>
  </si>
  <si>
    <t>C323502</t>
  </si>
  <si>
    <t>HIGGINS, EARNEST A</t>
  </si>
  <si>
    <t>LEAD CUSTODIAN</t>
  </si>
  <si>
    <t>C323416</t>
  </si>
  <si>
    <t>ROBERSON, ANTHONY J</t>
  </si>
  <si>
    <t>CUSTODIAN I</t>
  </si>
  <si>
    <t>C323415</t>
  </si>
  <si>
    <t>C323414</t>
  </si>
  <si>
    <t>YAP-GONZALEZ, GINA Y</t>
  </si>
  <si>
    <t>C322610</t>
  </si>
  <si>
    <t>DE LA CRUZ, NIKOLE M</t>
  </si>
  <si>
    <t>C322607</t>
  </si>
  <si>
    <t>CHANCELLOR - DISTRICT</t>
  </si>
  <si>
    <t>GALVEZ, PIERRE</t>
  </si>
  <si>
    <t>CHIEF OF POLICE</t>
  </si>
  <si>
    <t>C322501</t>
  </si>
  <si>
    <t>COLLEGE POLICE OFFICER</t>
  </si>
  <si>
    <t>C322204</t>
  </si>
  <si>
    <t>BONNET, BLAKE J</t>
  </si>
  <si>
    <t>C322201</t>
  </si>
  <si>
    <t>SUPERVISOR - CAMPUS SECURITY</t>
  </si>
  <si>
    <t>STILLS, KENNETH W</t>
  </si>
  <si>
    <t>POLICE SERGEANT</t>
  </si>
  <si>
    <t>C322101</t>
  </si>
  <si>
    <t>CLERK TYPIST</t>
  </si>
  <si>
    <t>SYSAWANG, STACY B</t>
  </si>
  <si>
    <t>C313202</t>
  </si>
  <si>
    <t>CLERK II</t>
  </si>
  <si>
    <t>MITCHELL, PHYLIS A</t>
  </si>
  <si>
    <t>C313115</t>
  </si>
  <si>
    <t>TORRES, MARIA E</t>
  </si>
  <si>
    <t>C313110</t>
  </si>
  <si>
    <t>GREEN, NANCY</t>
  </si>
  <si>
    <t>C313102</t>
  </si>
  <si>
    <t>ADMINISTRATIVE ASSISTANT</t>
  </si>
  <si>
    <t>ADMINISTRATIVE ASSISTANT I</t>
  </si>
  <si>
    <t>C311412</t>
  </si>
  <si>
    <t>GARCIA, STACY M</t>
  </si>
  <si>
    <t>01/16/2015</t>
  </si>
  <si>
    <t>C311411</t>
  </si>
  <si>
    <t>PARRA, ROSEMARIE</t>
  </si>
  <si>
    <t>SECRETARY II</t>
  </si>
  <si>
    <t>C311410</t>
  </si>
  <si>
    <t>GUERRERO, GINA R</t>
  </si>
  <si>
    <t>C311303</t>
  </si>
  <si>
    <t>LEON, MARY C</t>
  </si>
  <si>
    <t>C311016</t>
  </si>
  <si>
    <t>LEWIS, DENEATRICE A</t>
  </si>
  <si>
    <t>RECRUITMENT SPECIALIST</t>
  </si>
  <si>
    <t>C310622</t>
  </si>
  <si>
    <t>BENEFITS SPECIALIST</t>
  </si>
  <si>
    <t>C310621</t>
  </si>
  <si>
    <t>HUMAN RESOURCES GENERALIST</t>
  </si>
  <si>
    <t>C310603</t>
  </si>
  <si>
    <t>SANCHEZ, JULIA C</t>
  </si>
  <si>
    <t>C310601</t>
  </si>
  <si>
    <t>PEREZ, AMALIA T</t>
  </si>
  <si>
    <t>HUMAN RESOURCES ANALYST</t>
  </si>
  <si>
    <t>C310501</t>
  </si>
  <si>
    <t>SECRETARY - EXECUTIVE</t>
  </si>
  <si>
    <t>ADMINISTRATIVE ASSISTANT II</t>
  </si>
  <si>
    <t>C310303</t>
  </si>
  <si>
    <t>BEDELL, SUSANN L</t>
  </si>
  <si>
    <t>GOODRICH, KELLY</t>
  </si>
  <si>
    <t>C310301</t>
  </si>
  <si>
    <t>NIKAC, STACEY K</t>
  </si>
  <si>
    <t>EXECUTIVE ADMINISTRATIVE ASSISTANT</t>
  </si>
  <si>
    <t>C310101</t>
  </si>
  <si>
    <t>04/01/2015</t>
  </si>
  <si>
    <t>BOARD MEMBER</t>
  </si>
  <si>
    <t>PANAGUITON, ALEXSANDRA C</t>
  </si>
  <si>
    <t>BOARD OF TRUSTEES, STUDENT</t>
  </si>
  <si>
    <t>C300202</t>
  </si>
  <si>
    <t>GUZMAN, TIFFANY J</t>
  </si>
  <si>
    <t>C300201</t>
  </si>
  <si>
    <t>LONGVILLE, JOHN</t>
  </si>
  <si>
    <t>C300107</t>
  </si>
  <si>
    <t>SINGER, DONALD L</t>
  </si>
  <si>
    <t>C300106</t>
  </si>
  <si>
    <t>HENRY, KATHLEEN M</t>
  </si>
  <si>
    <t>C300105</t>
  </si>
  <si>
    <t>WILLIAMS, JOSEPH</t>
  </si>
  <si>
    <t>C300104</t>
  </si>
  <si>
    <t>ZOUMBOS, NICKOLAS W</t>
  </si>
  <si>
    <t>C300103</t>
  </si>
  <si>
    <t>FERRACONE, DONNA</t>
  </si>
  <si>
    <t>C300102</t>
  </si>
  <si>
    <t>HARRISON, GLORIA M</t>
  </si>
  <si>
    <t>C300101</t>
  </si>
  <si>
    <t>EOP&amp;S - CHC</t>
  </si>
  <si>
    <t>CHC</t>
  </si>
  <si>
    <t>MARRUJO, MONIQUE M</t>
  </si>
  <si>
    <t>STUDENT SERVICES TECHNICIAN I</t>
  </si>
  <si>
    <t>C246913</t>
  </si>
  <si>
    <t>TITLE V - CHC</t>
  </si>
  <si>
    <t>INSTRUCTION</t>
  </si>
  <si>
    <t>ZUNIGA, RUBY</t>
  </si>
  <si>
    <t>C246912</t>
  </si>
  <si>
    <t>RESEARCH AND PLANNING - CHC</t>
  </si>
  <si>
    <t>PRESIDENT</t>
  </si>
  <si>
    <t>GUADIANA, LORENA</t>
  </si>
  <si>
    <t>RESEARCH ASSISTANT</t>
  </si>
  <si>
    <t>C246911</t>
  </si>
  <si>
    <t>08/04/2014</t>
  </si>
  <si>
    <t>08/05/2014</t>
  </si>
  <si>
    <t>DIRECTOR - MARKET./PUBLIC INFO</t>
  </si>
  <si>
    <t>PRESIDENT - CHC</t>
  </si>
  <si>
    <t>HOFFMANN, DONNA J</t>
  </si>
  <si>
    <t>DIRECTOR, MARKETING AND PUBLIC RELATIONS</t>
  </si>
  <si>
    <t>C246910</t>
  </si>
  <si>
    <t>VICE PRESIDENT - ADMIN. SVCS</t>
  </si>
  <si>
    <t>ADMINISTRATIVE SERVICES - CHC</t>
  </si>
  <si>
    <t>STRONG, MICHAEL W</t>
  </si>
  <si>
    <t>VICE PRESIDENT - ADMINISTRATIVE SERVICES</t>
  </si>
  <si>
    <t>C246909</t>
  </si>
  <si>
    <t>CHCCCC</t>
  </si>
  <si>
    <t>CLACOH</t>
  </si>
  <si>
    <t>ASSISTANT - CHILD CARE</t>
  </si>
  <si>
    <t>CHILD DEVELOPMENT CENTER - CHC</t>
  </si>
  <si>
    <t>OCCUPATIONAL EDUCATION</t>
  </si>
  <si>
    <t>CHILD DEVELOPMENT ASSISTANT</t>
  </si>
  <si>
    <t>C246908</t>
  </si>
  <si>
    <t>BRYDSON, ANNIE B</t>
  </si>
  <si>
    <t>C246907</t>
  </si>
  <si>
    <t>11MOCD</t>
  </si>
  <si>
    <t>CHDDEV</t>
  </si>
  <si>
    <t>SPECIALIST - EARLY CHILDHOOD</t>
  </si>
  <si>
    <t>HOLTEGAARD, ALISA M</t>
  </si>
  <si>
    <t>CHILD DEVELOPMENT TEACHER</t>
  </si>
  <si>
    <t>C246906</t>
  </si>
  <si>
    <t>CARLSON, STEPHANIE M</t>
  </si>
  <si>
    <t>C246905</t>
  </si>
  <si>
    <t>JOHLE, CHRISTINA M</t>
  </si>
  <si>
    <t>C246903</t>
  </si>
  <si>
    <t>GEISSINGER, AMY N</t>
  </si>
  <si>
    <t>C246817</t>
  </si>
  <si>
    <t>RIVERA, VALERIE L</t>
  </si>
  <si>
    <t>C246811</t>
  </si>
  <si>
    <t>BLUE, ROBYN L</t>
  </si>
  <si>
    <t>C246807</t>
  </si>
  <si>
    <t>C246804</t>
  </si>
  <si>
    <t>ENGLISH - SBVC</t>
  </si>
  <si>
    <t>INSTR/ASSESSMENT TECH - ENGL</t>
  </si>
  <si>
    <t>C246004</t>
  </si>
  <si>
    <t>MATHEMATICS - SBVC</t>
  </si>
  <si>
    <t>INSTR/ASSESSMENT TECH - MATH</t>
  </si>
  <si>
    <t>C246003</t>
  </si>
  <si>
    <t>COUNSELING - CHC</t>
  </si>
  <si>
    <t>SOUTHERLAND, FRANCES M</t>
  </si>
  <si>
    <t>SENIOR STUDENT SERVICES TECHNICIAN</t>
  </si>
  <si>
    <t>C246002</t>
  </si>
  <si>
    <t>ART - CHC</t>
  </si>
  <si>
    <t>BEDOYA, MICHAEL L</t>
  </si>
  <si>
    <t>LAB TECHNICIAN</t>
  </si>
  <si>
    <t>C245101</t>
  </si>
  <si>
    <t>9MOCL</t>
  </si>
  <si>
    <t>READING/STUDY SKILLS - CHC</t>
  </si>
  <si>
    <t>INSTRUCTIONAL ASSESSMENT TECH</t>
  </si>
  <si>
    <t>C244704</t>
  </si>
  <si>
    <t>C244702</t>
  </si>
  <si>
    <t>DSP&amp;S - CHC</t>
  </si>
  <si>
    <t>HALLEX, ALICIA</t>
  </si>
  <si>
    <t>STUDENT SERVICES TECHNICIAN II</t>
  </si>
  <si>
    <t>C242604</t>
  </si>
  <si>
    <t>COUNSELING &amp; STUDENT DEV</t>
  </si>
  <si>
    <t>C242602</t>
  </si>
  <si>
    <t>ORTA, REBECCA A</t>
  </si>
  <si>
    <t>08/15/2014</t>
  </si>
  <si>
    <t>03/01/2015</t>
  </si>
  <si>
    <t>WILLIAMS, BARBARA R</t>
  </si>
  <si>
    <t>C242601</t>
  </si>
  <si>
    <t>KP239</t>
  </si>
  <si>
    <t>SPECIALIST - LEARNING CENTER</t>
  </si>
  <si>
    <t>LEARNING RESOURCES CENTER - CHC</t>
  </si>
  <si>
    <t>PETERSON, KAREN</t>
  </si>
  <si>
    <t>TUTORIAL COORDINATOR</t>
  </si>
  <si>
    <t>C242502</t>
  </si>
  <si>
    <t>COLE, JUDY C</t>
  </si>
  <si>
    <t>LEARNING RESOURCE ASSISTANT</t>
  </si>
  <si>
    <t>C242501</t>
  </si>
  <si>
    <t>TECHNOLOGY SERVICES - CHC</t>
  </si>
  <si>
    <t>LIMOGES, KEVIN M</t>
  </si>
  <si>
    <t>COMPUTER TECHNICIAN</t>
  </si>
  <si>
    <t>C242302</t>
  </si>
  <si>
    <t>MOTTL, KAREN L</t>
  </si>
  <si>
    <t>C242301</t>
  </si>
  <si>
    <t>AUDIO-VISUAL - CHC</t>
  </si>
  <si>
    <t>RAHN, CHARLIE M</t>
  </si>
  <si>
    <t>C242201</t>
  </si>
  <si>
    <t>CLERK - AUDIO VISUAL</t>
  </si>
  <si>
    <t>VELONI, SHANE A</t>
  </si>
  <si>
    <t>SENIOR MULTIMEDIA SPECIALIST</t>
  </si>
  <si>
    <t>C242103</t>
  </si>
  <si>
    <t>11MOCL</t>
  </si>
  <si>
    <t>TECHNICIAN - LABORATORY</t>
  </si>
  <si>
    <t>COMPUTER &amp; INFORMATION SCIENCE - CHC</t>
  </si>
  <si>
    <t>JOHNSON, COREY</t>
  </si>
  <si>
    <t>LAB TECHNICIAN, CIT</t>
  </si>
  <si>
    <t>C241001</t>
  </si>
  <si>
    <t>EMERGENCY MEDICAL SERVICES - CHC</t>
  </si>
  <si>
    <t>PUBLIC SAFETY AND SERVICES</t>
  </si>
  <si>
    <t>C240801</t>
  </si>
  <si>
    <t>LARA, NAOMI L</t>
  </si>
  <si>
    <t>07/14/2014</t>
  </si>
  <si>
    <t>TECHNICIAN - LAB/BIOLOGICAL SC</t>
  </si>
  <si>
    <t>ANATOMY/PHYSIOLOGY - CHC</t>
  </si>
  <si>
    <t>BIOLOGICAL SCIENCES</t>
  </si>
  <si>
    <t>HANSEN, ROSEMARIE M</t>
  </si>
  <si>
    <t>LAB TECHNICIAN, ANATOMY &amp; PHYSIOLOGY</t>
  </si>
  <si>
    <t>C240607</t>
  </si>
  <si>
    <t>CHEMISTRY - CHC</t>
  </si>
  <si>
    <t>FARRELL, FRANCIS H</t>
  </si>
  <si>
    <t>LAB TECHNICIAN, CHEMISTRY</t>
  </si>
  <si>
    <t>C240606</t>
  </si>
  <si>
    <t>BIOLOGY - CHC</t>
  </si>
  <si>
    <t>MCCARTNEY, KAREN A</t>
  </si>
  <si>
    <t>LAB TECHNICIAN, BIOLOGY</t>
  </si>
  <si>
    <t>C240604</t>
  </si>
  <si>
    <t>SANFORD, RENEE M</t>
  </si>
  <si>
    <t>LAB TECHNICIAN, MICROBIOLOGY</t>
  </si>
  <si>
    <t>C240602</t>
  </si>
  <si>
    <t>222LAB</t>
  </si>
  <si>
    <t>SCIENCE - CHC</t>
  </si>
  <si>
    <t>CRANE, THOMAS M</t>
  </si>
  <si>
    <t>LAB TECHNICIAN, ENVIRONMENTAL SCIENCE</t>
  </si>
  <si>
    <t>C240502</t>
  </si>
  <si>
    <t>LAB TECHNICIAN, PHYSICS/ASTRON</t>
  </si>
  <si>
    <t>C240501</t>
  </si>
  <si>
    <t>JACO, HERBERTH A</t>
  </si>
  <si>
    <t>SPECIALIST - JOB PLACEMENT</t>
  </si>
  <si>
    <t>C239703</t>
  </si>
  <si>
    <t>08/14/2014</t>
  </si>
  <si>
    <t>CHILDERS, KAREN</t>
  </si>
  <si>
    <t>DIRECTOR OF RESOURCE DEVELOPMENT &amp; GRANTS</t>
  </si>
  <si>
    <t>C239208</t>
  </si>
  <si>
    <t>ASSISTANT DIRECTOR</t>
  </si>
  <si>
    <t>RIGGS, MICHELLE A</t>
  </si>
  <si>
    <t>ASSISTANT DIRECTOR OF RESOURCE DEVELOPMENT</t>
  </si>
  <si>
    <t>C239207</t>
  </si>
  <si>
    <t>SUTPHIN, GINGER N</t>
  </si>
  <si>
    <t>C239203</t>
  </si>
  <si>
    <t>RODRIGUEZ, NATIVIDAD</t>
  </si>
  <si>
    <t>C239202</t>
  </si>
  <si>
    <t>RESOURCE DEVELOPMENT - CHC</t>
  </si>
  <si>
    <t>GUNDERSEN, CYNTHIA J</t>
  </si>
  <si>
    <t>C237807</t>
  </si>
  <si>
    <t>10MCL2</t>
  </si>
  <si>
    <t>CAMPUS BUSINESS OFFICE - CHC</t>
  </si>
  <si>
    <t>LONG, MARIELLA</t>
  </si>
  <si>
    <t>ACCOUNT CLERK I</t>
  </si>
  <si>
    <t>C237805</t>
  </si>
  <si>
    <t>DAVIS, LYNNETTE M</t>
  </si>
  <si>
    <t>C237802</t>
  </si>
  <si>
    <t>FINANCIAL AID - CHC</t>
  </si>
  <si>
    <t>LEHMAN, VERONICA I</t>
  </si>
  <si>
    <t>CLERICAL ASSISTANT I</t>
  </si>
  <si>
    <t>C236402</t>
  </si>
  <si>
    <t>SPECIALIST - FINANCIAL AID</t>
  </si>
  <si>
    <t>ROBERTS, SANDRA L</t>
  </si>
  <si>
    <t>FINANCIAL AID SPECIALIST I</t>
  </si>
  <si>
    <t>C236401</t>
  </si>
  <si>
    <t>RAMIREZ, FERMIN</t>
  </si>
  <si>
    <t>FINANCIAL AID OUTREACH COORDINATOR</t>
  </si>
  <si>
    <t>C236301</t>
  </si>
  <si>
    <t>COORDINATOR - FINANCIAL AID</t>
  </si>
  <si>
    <t>SOUSA, JUANA M</t>
  </si>
  <si>
    <t>FINANCIAL AID COORDINATOR</t>
  </si>
  <si>
    <t>C236201</t>
  </si>
  <si>
    <t>MUSKAVITCH, JOHN W</t>
  </si>
  <si>
    <t>DIRECTOR, FINANCIAL AID</t>
  </si>
  <si>
    <t>C236102</t>
  </si>
  <si>
    <t>11MCL2</t>
  </si>
  <si>
    <t>WASBOTTEN, DEBORAH S</t>
  </si>
  <si>
    <t>DIRECTOR, CHILD DEVELOPMENT CENTER</t>
  </si>
  <si>
    <t>C232602</t>
  </si>
  <si>
    <t>BOGH, WAYNE D</t>
  </si>
  <si>
    <t>COLLEGE DIRECTOR TECHNOLOGY SERVICES</t>
  </si>
  <si>
    <t>C232601</t>
  </si>
  <si>
    <t>SIMONSON, KRISTI M</t>
  </si>
  <si>
    <t>C232501</t>
  </si>
  <si>
    <t>BARABANI, GINO</t>
  </si>
  <si>
    <t>C232202</t>
  </si>
  <si>
    <t>WHITE, ANTHONY G</t>
  </si>
  <si>
    <t>SENIOR TECHNOLOGY SUPPORT SPECIALIST</t>
  </si>
  <si>
    <t>C231804</t>
  </si>
  <si>
    <t>INSTRUCTION -CHC</t>
  </si>
  <si>
    <t>FRANCO, VICKY</t>
  </si>
  <si>
    <t>SCHEDULE/CATALOG DATA SPEC.</t>
  </si>
  <si>
    <t>C231602</t>
  </si>
  <si>
    <t>ASSISTANT - TEXTBOOKS</t>
  </si>
  <si>
    <t>BOOKSTORE - CHC</t>
  </si>
  <si>
    <t>WHEELER, KAILA F</t>
  </si>
  <si>
    <t>BOOKSTORE ASSISTANT I</t>
  </si>
  <si>
    <t>C230806</t>
  </si>
  <si>
    <t>DAVILA, MARIA</t>
  </si>
  <si>
    <t>BOOKSTORE ASSISTANT II</t>
  </si>
  <si>
    <t>C230805</t>
  </si>
  <si>
    <t>BUYER</t>
  </si>
  <si>
    <t>MORENO, CAROL L</t>
  </si>
  <si>
    <t>BOOK BUYER</t>
  </si>
  <si>
    <t>C230402</t>
  </si>
  <si>
    <t>TECHNICIAN - BOOKSTORE</t>
  </si>
  <si>
    <t>ASSISTANT BOOKSTORE MANAGER</t>
  </si>
  <si>
    <t>C230301</t>
  </si>
  <si>
    <t>10MCL1</t>
  </si>
  <si>
    <t>WORKER - FOOD SERVICE</t>
  </si>
  <si>
    <t>CAFETERIA - CHC</t>
  </si>
  <si>
    <t>IRGANG, PEGGY J</t>
  </si>
  <si>
    <t>FOOD SERVICE SPECIALIST</t>
  </si>
  <si>
    <t>C226501</t>
  </si>
  <si>
    <t>SUPERVISOR</t>
  </si>
  <si>
    <t>REA, MARICELA G</t>
  </si>
  <si>
    <t>CAFETERIA/SNACK BAR MANAGER</t>
  </si>
  <si>
    <t>C226001</t>
  </si>
  <si>
    <t>WORKER - WAREHOUSE</t>
  </si>
  <si>
    <t>WAREHOUSE - CHC</t>
  </si>
  <si>
    <t>CHAVEZ, EDWARD G</t>
  </si>
  <si>
    <t>WAREHOUSE OPERATIONS WORKER</t>
  </si>
  <si>
    <t>C225101</t>
  </si>
  <si>
    <t>C224102</t>
  </si>
  <si>
    <t>THEATRE ARTS - CHC</t>
  </si>
  <si>
    <t>FINE ARTS</t>
  </si>
  <si>
    <t>PALKKI, KEVIN A</t>
  </si>
  <si>
    <t>THEATER TECHNICIAN</t>
  </si>
  <si>
    <t>C223601</t>
  </si>
  <si>
    <t>CUSTODIAL - CHC</t>
  </si>
  <si>
    <t>BRYSON, RICHARD D</t>
  </si>
  <si>
    <t>C223503</t>
  </si>
  <si>
    <t>MENA, MATTHEW A</t>
  </si>
  <si>
    <t>C223426</t>
  </si>
  <si>
    <t>GONZALEZ, MOISES</t>
  </si>
  <si>
    <t>C223425</t>
  </si>
  <si>
    <t>CAMARENA, ARMANDO</t>
  </si>
  <si>
    <t>C223423</t>
  </si>
  <si>
    <t>LOPEZ, RICHARD E</t>
  </si>
  <si>
    <t>C223419</t>
  </si>
  <si>
    <t>QUACH, AN DANG</t>
  </si>
  <si>
    <t>C223418</t>
  </si>
  <si>
    <t>C223411</t>
  </si>
  <si>
    <t>JOHNSON IV, DANIEL R</t>
  </si>
  <si>
    <t>NGUYEN, BEN V</t>
  </si>
  <si>
    <t>C223406</t>
  </si>
  <si>
    <t>CARRILLO, MINERVA</t>
  </si>
  <si>
    <t>C223402</t>
  </si>
  <si>
    <t>HOLT, KELLY A</t>
  </si>
  <si>
    <t>C223204</t>
  </si>
  <si>
    <t>CHITTENDEN, HEATHER M</t>
  </si>
  <si>
    <t>DIRECTOR, AQUATICS</t>
  </si>
  <si>
    <t>C223104</t>
  </si>
  <si>
    <t>SUPERVISOR - CUSTODIANS</t>
  </si>
  <si>
    <t>CROOKS, JEREMY D</t>
  </si>
  <si>
    <t>CUSTODIAL SUPERVISOR</t>
  </si>
  <si>
    <t>C223102</t>
  </si>
  <si>
    <t>GARCIA, RYAN A</t>
  </si>
  <si>
    <t>C222613</t>
  </si>
  <si>
    <t>JILES-HENDERSON, DIONE M</t>
  </si>
  <si>
    <t>C222610</t>
  </si>
  <si>
    <t>CARLOS, JOHN PAUL A</t>
  </si>
  <si>
    <t>C222201</t>
  </si>
  <si>
    <t>WORKER - GROUNDS/MAINTENANCE</t>
  </si>
  <si>
    <t>GROUNDS - CHC</t>
  </si>
  <si>
    <t>KIRKHART, PATRICK M</t>
  </si>
  <si>
    <t>LEAD GROUNDS CARETAKER</t>
  </si>
  <si>
    <t>C221212</t>
  </si>
  <si>
    <t>CARRILLO, ANTONIO C</t>
  </si>
  <si>
    <t>GROUNDS CARETAKER</t>
  </si>
  <si>
    <t>C221209</t>
  </si>
  <si>
    <t>DAVILA, JAVIER V</t>
  </si>
  <si>
    <t>C221208</t>
  </si>
  <si>
    <t>BOATMAN, JOHN I</t>
  </si>
  <si>
    <t>C221202</t>
  </si>
  <si>
    <t>KIRKHART, RICHARD C</t>
  </si>
  <si>
    <t>C221201</t>
  </si>
  <si>
    <t>ATTENDANT - LOCKER ROOM</t>
  </si>
  <si>
    <t>MAINTENANCE - CHC</t>
  </si>
  <si>
    <t>FELLENZ, KATHRYN J</t>
  </si>
  <si>
    <t>AQUATIC CENTER POOL ATTENDANT</t>
  </si>
  <si>
    <t>C220214</t>
  </si>
  <si>
    <t>SHOTTS - MARQUEZ, AMANDA Y</t>
  </si>
  <si>
    <t>C220213</t>
  </si>
  <si>
    <t>WORKER - MAINTENANCE</t>
  </si>
  <si>
    <t>CHAURE, MIGUEL</t>
  </si>
  <si>
    <t>MAINTENANCE TECHNICIAN</t>
  </si>
  <si>
    <t>C220212</t>
  </si>
  <si>
    <t>OLMOS, JOSE G</t>
  </si>
  <si>
    <t>HVAC/R TECHNICIAN</t>
  </si>
  <si>
    <t>C220207</t>
  </si>
  <si>
    <t>MORENO, JOE F</t>
  </si>
  <si>
    <t>C220203</t>
  </si>
  <si>
    <t>COOK, LAWRENCE G</t>
  </si>
  <si>
    <t>DIRECTOR, FACILITIES, OPERATIONS &amp; MAINTENANCE</t>
  </si>
  <si>
    <t>C220002</t>
  </si>
  <si>
    <t>ASSISTANT - LIBRARY TECHNICAL</t>
  </si>
  <si>
    <t>LIBRARY - CHC</t>
  </si>
  <si>
    <t>LIBRARY TECHNICAL ASSISTANT II</t>
  </si>
  <si>
    <t>C214104</t>
  </si>
  <si>
    <t>PERAZA, ZAYNE</t>
  </si>
  <si>
    <t>10/27/2014</t>
  </si>
  <si>
    <t>MEALEY, ELIZABETH</t>
  </si>
  <si>
    <t>C214101</t>
  </si>
  <si>
    <t>DONALDSON, DAWN L</t>
  </si>
  <si>
    <t>LIBRARY MEDIA CLERK</t>
  </si>
  <si>
    <t>C214004</t>
  </si>
  <si>
    <t>STUDENT CENTER - CHC</t>
  </si>
  <si>
    <t>COLE, MICHELLE</t>
  </si>
  <si>
    <t>SECRETARY I</t>
  </si>
  <si>
    <t>C213302</t>
  </si>
  <si>
    <t>CLERICAL  ASSISTANT II</t>
  </si>
  <si>
    <t>C213301</t>
  </si>
  <si>
    <t>GRAY, TRACY L</t>
  </si>
  <si>
    <t>C213204</t>
  </si>
  <si>
    <t>POMPA, REBECCA M</t>
  </si>
  <si>
    <t>C213107</t>
  </si>
  <si>
    <t>BRUNER-JONES, SHERRI G</t>
  </si>
  <si>
    <t>C213105</t>
  </si>
  <si>
    <t>MORALES, CARRITA J</t>
  </si>
  <si>
    <t>C213101</t>
  </si>
  <si>
    <t>CLERK - ADMISSIONS/RECORDS</t>
  </si>
  <si>
    <t>ADMISSIONS &amp; RECORDS - CHC</t>
  </si>
  <si>
    <t>SIMPSON, FLOYD W</t>
  </si>
  <si>
    <t>ADMISSIONS &amp; RECORDS TECHNICIAN</t>
  </si>
  <si>
    <t>C212313</t>
  </si>
  <si>
    <t>RUSH, STEVE</t>
  </si>
  <si>
    <t>ADMISSIONS &amp; RECORDS SPECIALIST</t>
  </si>
  <si>
    <t>C212306</t>
  </si>
  <si>
    <t>TINOCO, MICHELLE A</t>
  </si>
  <si>
    <t>C212302</t>
  </si>
  <si>
    <t>GARCIA, KRISTIN M</t>
  </si>
  <si>
    <t>C212202</t>
  </si>
  <si>
    <t>STUDENT SERVICES - CHC</t>
  </si>
  <si>
    <t>VETERANS AFFAIRS ADMINISTRATOR</t>
  </si>
  <si>
    <t>C212130</t>
  </si>
  <si>
    <t>COORDINATOR - ADMISSION/RECORD</t>
  </si>
  <si>
    <t>AYCOCK, LARRY K</t>
  </si>
  <si>
    <t>ADMISSIONS &amp; RECORDS COORDINATOR</t>
  </si>
  <si>
    <t>C212124</t>
  </si>
  <si>
    <t>MUDGETT, BENJAMIN</t>
  </si>
  <si>
    <t>ADMISSIONS &amp; RECORDS EVALUATOR</t>
  </si>
  <si>
    <t>C212105</t>
  </si>
  <si>
    <t>MAY, ANQUANETTA</t>
  </si>
  <si>
    <t>SWITCHBOARD OPERATOR</t>
  </si>
  <si>
    <t>C211602</t>
  </si>
  <si>
    <t>HEALTH SERVICES - CHC</t>
  </si>
  <si>
    <t>JIMENEZ, SUSAN L</t>
  </si>
  <si>
    <t>C211502</t>
  </si>
  <si>
    <t>SECRETARY - ADMINISTRATIVE</t>
  </si>
  <si>
    <t>C211424</t>
  </si>
  <si>
    <t>GAMBOA, BENJAMIN R</t>
  </si>
  <si>
    <t>RESEARCH ANALYST</t>
  </si>
  <si>
    <t>C211420</t>
  </si>
  <si>
    <t>RESPIRATORY THERAPY - CHC</t>
  </si>
  <si>
    <t>BIDNEY, CYNTHIA L</t>
  </si>
  <si>
    <t>C211418</t>
  </si>
  <si>
    <t>C211413</t>
  </si>
  <si>
    <t>BARRA, VICTORIA D</t>
  </si>
  <si>
    <t>C211410</t>
  </si>
  <si>
    <t>FIRE TECHNOLOGY - CHC</t>
  </si>
  <si>
    <t>C211406</t>
  </si>
  <si>
    <t>RODRIQUEZ, NICOLE</t>
  </si>
  <si>
    <t>C211007</t>
  </si>
  <si>
    <t>WILSON, KATHRYN E</t>
  </si>
  <si>
    <t>C211006</t>
  </si>
  <si>
    <t>C210902</t>
  </si>
  <si>
    <t>HEILGEIST, KRISTINA A</t>
  </si>
  <si>
    <t>OCCUPATIONAL EDUCATION - CHC</t>
  </si>
  <si>
    <t>BENDER, MARY J</t>
  </si>
  <si>
    <t>C210901</t>
  </si>
  <si>
    <t>BINGHAM, KELLY J</t>
  </si>
  <si>
    <t>C210801</t>
  </si>
  <si>
    <t>GIMPLE, TINA M</t>
  </si>
  <si>
    <t>ADMINISTRATIVE COORDINATOR</t>
  </si>
  <si>
    <t>C210703</t>
  </si>
  <si>
    <t>RECORD, LAURA F</t>
  </si>
  <si>
    <t>C210702</t>
  </si>
  <si>
    <t>ST JEAN, CYNTHIA J</t>
  </si>
  <si>
    <t>C210202</t>
  </si>
  <si>
    <t>ADMINISTRATIVE SERVICES -SBVC</t>
  </si>
  <si>
    <t>SBVC</t>
  </si>
  <si>
    <t>STARK, SCOTT R</t>
  </si>
  <si>
    <t>C195201</t>
  </si>
  <si>
    <t>ADMISSIONS &amp; RECORDS - SBVC</t>
  </si>
  <si>
    <t>DIRECTOR OF ADMISSIONS &amp; RECORDS</t>
  </si>
  <si>
    <t>C194502</t>
  </si>
  <si>
    <t>DALE CARTER, APRIL D</t>
  </si>
  <si>
    <t>12MOCD</t>
  </si>
  <si>
    <t>TEACHER - PERMIT/CHILD DEV. CT</t>
  </si>
  <si>
    <t>CHILD DEVELOPMENT CENTER - SBVC</t>
  </si>
  <si>
    <t>SOCIAL SCIENCES, HUMAN DEVELOPMENT, &amp; PHYSICAL EDUCATION</t>
  </si>
  <si>
    <t>RODRIGUEZ, JESSICA D</t>
  </si>
  <si>
    <t>C185121</t>
  </si>
  <si>
    <t>GARCIA, RAQUEL V</t>
  </si>
  <si>
    <t>C185120</t>
  </si>
  <si>
    <t>TECHNOLOGY SERVICES - SBVC</t>
  </si>
  <si>
    <t>FERGUSON, CRAIG W</t>
  </si>
  <si>
    <t>TECHNOLOGY SUPPORT SPECIALIST II</t>
  </si>
  <si>
    <t>C185114</t>
  </si>
  <si>
    <t>ROQUE, DIANE</t>
  </si>
  <si>
    <t>C185113</t>
  </si>
  <si>
    <t>DIRECTOR - CHILD DEV. CENTER</t>
  </si>
  <si>
    <t>MERJIL, MARK A</t>
  </si>
  <si>
    <t>C185112</t>
  </si>
  <si>
    <t>PULIDO, ROSARIO</t>
  </si>
  <si>
    <t>C185111</t>
  </si>
  <si>
    <t>HRDLICKA, ERICA</t>
  </si>
  <si>
    <t>C185110</t>
  </si>
  <si>
    <t>GILLYARD, SOPHIA</t>
  </si>
  <si>
    <t>C185109</t>
  </si>
  <si>
    <t>PEREZ-PONCE, BLANCA E</t>
  </si>
  <si>
    <t>C185108</t>
  </si>
  <si>
    <t>FRONTINO, CRYSTAL M</t>
  </si>
  <si>
    <t>C185107</t>
  </si>
  <si>
    <t>C185106</t>
  </si>
  <si>
    <t>MORENO, JUANA</t>
  </si>
  <si>
    <t>VASQUEZ, NANCY</t>
  </si>
  <si>
    <t>C185105</t>
  </si>
  <si>
    <t>BECK, ROSA M</t>
  </si>
  <si>
    <t>C185104</t>
  </si>
  <si>
    <t>DAVIS, AUDREY A</t>
  </si>
  <si>
    <t>C185103</t>
  </si>
  <si>
    <t>PENN, DORA J</t>
  </si>
  <si>
    <t>C185102</t>
  </si>
  <si>
    <t>TORRES, FRANCES M</t>
  </si>
  <si>
    <t>C185101</t>
  </si>
  <si>
    <t>KARGE, SANDY P</t>
  </si>
  <si>
    <t>SENIOR CHILD DEVELOPMENT TEACHER</t>
  </si>
  <si>
    <t>C185001</t>
  </si>
  <si>
    <t>INSTRUCTION - SBVC</t>
  </si>
  <si>
    <t>YARBROUGH, KAY D</t>
  </si>
  <si>
    <t>C151704</t>
  </si>
  <si>
    <t>SCIENCE - SBVC</t>
  </si>
  <si>
    <t>SCIENCE &amp; HEALTH SCIENCE</t>
  </si>
  <si>
    <t>CLARKE, CHRISTOPHER O</t>
  </si>
  <si>
    <t>PLANETARIUM PROD &amp; PRES SPEC</t>
  </si>
  <si>
    <t>C148201</t>
  </si>
  <si>
    <t>C147214</t>
  </si>
  <si>
    <t>C147213</t>
  </si>
  <si>
    <t>C147212</t>
  </si>
  <si>
    <t>C147211</t>
  </si>
  <si>
    <t>C147210</t>
  </si>
  <si>
    <t>C147208</t>
  </si>
  <si>
    <t>C147207</t>
  </si>
  <si>
    <t>C147206</t>
  </si>
  <si>
    <t>COX, MARGARET</t>
  </si>
  <si>
    <t>C147205</t>
  </si>
  <si>
    <t>PINON, GLORIA</t>
  </si>
  <si>
    <t>C147204</t>
  </si>
  <si>
    <t>08/17/2014</t>
  </si>
  <si>
    <t>08/18/2014</t>
  </si>
  <si>
    <t>ATHLETICS - SBVC</t>
  </si>
  <si>
    <t>MOORE, JACQUELINE</t>
  </si>
  <si>
    <t>P.E. ATHLETIC EQUIP. SPEC.</t>
  </si>
  <si>
    <t>C147202</t>
  </si>
  <si>
    <t>WALL, MARK G</t>
  </si>
  <si>
    <t>C147201</t>
  </si>
  <si>
    <t>TRAINER - ATHLETICS</t>
  </si>
  <si>
    <t>SOLA, MICHAEL E</t>
  </si>
  <si>
    <t>C147101</t>
  </si>
  <si>
    <t>GARCIA, RICHARD</t>
  </si>
  <si>
    <t>FOOD SERVICE WORKER I</t>
  </si>
  <si>
    <t>C147005</t>
  </si>
  <si>
    <t>AIDE</t>
  </si>
  <si>
    <t>ARCHULETTA, LISA M</t>
  </si>
  <si>
    <t>CDC FOOD SERVICE SPECIALIST</t>
  </si>
  <si>
    <t>C147004</t>
  </si>
  <si>
    <t>C147002</t>
  </si>
  <si>
    <t>10MOCL</t>
  </si>
  <si>
    <t>TREACY-ABARCA, BLANCA ROSA</t>
  </si>
  <si>
    <t>C147001</t>
  </si>
  <si>
    <t>C146807</t>
  </si>
  <si>
    <t>ALLEE, RENA M</t>
  </si>
  <si>
    <t>C146806</t>
  </si>
  <si>
    <t>SALAS, NANCY</t>
  </si>
  <si>
    <t>C146805</t>
  </si>
  <si>
    <t>LUNA-JOANIS, NORMA</t>
  </si>
  <si>
    <t>C146804</t>
  </si>
  <si>
    <t>WILLIAMS, SOPHIA</t>
  </si>
  <si>
    <t>C146803</t>
  </si>
  <si>
    <t>HOLMON, YOLANDA F</t>
  </si>
  <si>
    <t>C146802</t>
  </si>
  <si>
    <t>HUCKABY, MELISSA B</t>
  </si>
  <si>
    <t>C146801</t>
  </si>
  <si>
    <t>ASSISTANT - INSTRUCTIONAL</t>
  </si>
  <si>
    <t>DSP&amp;S - SBVC</t>
  </si>
  <si>
    <t>KLEIN, ANN L</t>
  </si>
  <si>
    <t>C146102</t>
  </si>
  <si>
    <t>SULLIVAN, LAURIE A</t>
  </si>
  <si>
    <t>INTERPRETING SERVICES SPECIALIST</t>
  </si>
  <si>
    <t>C145301</t>
  </si>
  <si>
    <t>TUTORING CENTER - SBVC</t>
  </si>
  <si>
    <t>MATH, BUSINESS, &amp; COMPUTER TECHNOLOGY</t>
  </si>
  <si>
    <t>KING, ROSELLA</t>
  </si>
  <si>
    <t>C145201</t>
  </si>
  <si>
    <t>KING-BERGGREN, ROSELLA A</t>
  </si>
  <si>
    <t>10/17/2014</t>
  </si>
  <si>
    <t>10/18/2014</t>
  </si>
  <si>
    <t>HUMANITIES - SBVC</t>
  </si>
  <si>
    <t>HUMANITIES &amp; THE ARTS</t>
  </si>
  <si>
    <t>MCNICHOLS, EMILY</t>
  </si>
  <si>
    <t>C145102</t>
  </si>
  <si>
    <t>READING - SBVC</t>
  </si>
  <si>
    <t>LOSEE, CALEAB T</t>
  </si>
  <si>
    <t>C144703</t>
  </si>
  <si>
    <t>AERONAUTICS - SBVC</t>
  </si>
  <si>
    <t>APPLIED TECHNOLOGY, TRANSPORTATION, &amp; CULINARY ARTS</t>
  </si>
  <si>
    <t>LAB TECHNICIAN, AERONAUTICS</t>
  </si>
  <si>
    <t>C144601</t>
  </si>
  <si>
    <t>ANATOMY/PHYSIOLOGY- SBVC</t>
  </si>
  <si>
    <t>GARZA, DIANA E</t>
  </si>
  <si>
    <t>C144201</t>
  </si>
  <si>
    <t>07/10/2014</t>
  </si>
  <si>
    <t>07/11/2014</t>
  </si>
  <si>
    <t>CULINARY ARTS - SBVC</t>
  </si>
  <si>
    <t>LAB TECHNICIAN, CULINARY ARTS</t>
  </si>
  <si>
    <t>C144101</t>
  </si>
  <si>
    <t>STUDENT SERVICES - SBVC</t>
  </si>
  <si>
    <t>C142616</t>
  </si>
  <si>
    <t>FINANCIAL AID - SBVC</t>
  </si>
  <si>
    <t>C142607</t>
  </si>
  <si>
    <t>EOP&amp;S - SBVC</t>
  </si>
  <si>
    <t>CHAVEZ, ROSEMARY T</t>
  </si>
  <si>
    <t>C142605</t>
  </si>
  <si>
    <t>CLARK, TAMALA T</t>
  </si>
  <si>
    <t>C142604</t>
  </si>
  <si>
    <t>MONCADA, ROSITA L</t>
  </si>
  <si>
    <t>C142603</t>
  </si>
  <si>
    <t>CROCFER, MICHELLE L</t>
  </si>
  <si>
    <t>C142602</t>
  </si>
  <si>
    <t>FEIST, JOHN P</t>
  </si>
  <si>
    <t>C142404</t>
  </si>
  <si>
    <t>LEARNING RESOURCES CENTER - SBVC</t>
  </si>
  <si>
    <t>LIBRARY, LEARNING RESOURCES &amp; COMMUNICATION MEDIA</t>
  </si>
  <si>
    <t>PHAM, QUANG T</t>
  </si>
  <si>
    <t>C142403</t>
  </si>
  <si>
    <t>NGUYEN, TRUONG T</t>
  </si>
  <si>
    <t>C142402</t>
  </si>
  <si>
    <t>FLAA, JONATHAN C</t>
  </si>
  <si>
    <t>C142202</t>
  </si>
  <si>
    <t>RACE, STEVEN D</t>
  </si>
  <si>
    <t>SR MULTIMEDIA SPECIALIST</t>
  </si>
  <si>
    <t>C142101</t>
  </si>
  <si>
    <t>DAVIS, THERESA M</t>
  </si>
  <si>
    <t>C141206</t>
  </si>
  <si>
    <t>TECHNICAL TRAINING - SBVC</t>
  </si>
  <si>
    <t>C141205</t>
  </si>
  <si>
    <t>TOOL ROOM - SBVC</t>
  </si>
  <si>
    <t>TOOL ROOM SPECIALIST</t>
  </si>
  <si>
    <t>C141204</t>
  </si>
  <si>
    <t>VALENZUELA-GONZA, MOSES</t>
  </si>
  <si>
    <t>C141203</t>
  </si>
  <si>
    <t>DONNELLY, JERRY L</t>
  </si>
  <si>
    <t>C141201</t>
  </si>
  <si>
    <t>NGUYEN, PHUONG D</t>
  </si>
  <si>
    <t>TOOL ROOM SUPERVISOR</t>
  </si>
  <si>
    <t>C141101</t>
  </si>
  <si>
    <t>PHYSICS/ASTRONOMY - SBVC</t>
  </si>
  <si>
    <t>JENKINS, PATRICIA</t>
  </si>
  <si>
    <t>LAB TECHNICIAN, PHYSICS</t>
  </si>
  <si>
    <t>C140701</t>
  </si>
  <si>
    <t>MICROBIOLOGY - SBVC</t>
  </si>
  <si>
    <t>C140605</t>
  </si>
  <si>
    <t>CHEMISTRY - SBVC</t>
  </si>
  <si>
    <t>C140604</t>
  </si>
  <si>
    <t>THOMAS, CASSANDRA</t>
  </si>
  <si>
    <t>C140603</t>
  </si>
  <si>
    <t>JONESON, JESSICA R</t>
  </si>
  <si>
    <t>C140602</t>
  </si>
  <si>
    <t>BIOLOGY - SBVC</t>
  </si>
  <si>
    <t>MILLER, SARAH</t>
  </si>
  <si>
    <t>C140601</t>
  </si>
  <si>
    <t>ART - SBVC</t>
  </si>
  <si>
    <t>FREEMAN, RANCE</t>
  </si>
  <si>
    <t>LAB TECHNICIAN-CERAMICS</t>
  </si>
  <si>
    <t>C140402</t>
  </si>
  <si>
    <t>ASSESSMENT/MATRICULATION - SBVC</t>
  </si>
  <si>
    <t>DELGADO, ARLEEN</t>
  </si>
  <si>
    <t>C139801</t>
  </si>
  <si>
    <t>MANAGER - SCHOOL OFFICE</t>
  </si>
  <si>
    <t>CALWORKS - SBVC</t>
  </si>
  <si>
    <t>TILLMAN, SHALITA A</t>
  </si>
  <si>
    <t>CALWORKS &amp; WORKFORCE DEVELOPMENT MANAGER</t>
  </si>
  <si>
    <t>C139310</t>
  </si>
  <si>
    <t>CAREER CENTER/COOPERATIVE ED - SBVC</t>
  </si>
  <si>
    <t>HERNANDEZ, ANITA</t>
  </si>
  <si>
    <t>JOB DEVELOPER, WKIII CAREERCTR</t>
  </si>
  <si>
    <t>C139303</t>
  </si>
  <si>
    <t>JOB DEVELOPER, CALWORKS</t>
  </si>
  <si>
    <t>C139302</t>
  </si>
  <si>
    <t>OLIVER, TREESA L</t>
  </si>
  <si>
    <t>C139201</t>
  </si>
  <si>
    <t>RESEARCH &amp; PLANNING - SBVC</t>
  </si>
  <si>
    <t>GABRIEL, CHRISTIE</t>
  </si>
  <si>
    <t>C138401</t>
  </si>
  <si>
    <t>09/08/2014</t>
  </si>
  <si>
    <t>BENDER, ROBYN A</t>
  </si>
  <si>
    <t>C137706</t>
  </si>
  <si>
    <t>ACCOUNTING - SBVC</t>
  </si>
  <si>
    <t>HALIM, ROSLIN</t>
  </si>
  <si>
    <t>C137704</t>
  </si>
  <si>
    <t>MAINTENANCE - SBVC</t>
  </si>
  <si>
    <t>PASILLAS, KAROL A</t>
  </si>
  <si>
    <t>C137703</t>
  </si>
  <si>
    <t>PRESIDENT - SBVC</t>
  </si>
  <si>
    <t>RAGHAVAN, GIRIJA</t>
  </si>
  <si>
    <t>C137302</t>
  </si>
  <si>
    <t>WILLIAMS, CLYDE</t>
  </si>
  <si>
    <t>OUTREACH &amp; RECRUITMENT TECH.</t>
  </si>
  <si>
    <t>C136801</t>
  </si>
  <si>
    <t>DIRECTOR, DEVELOPMENT &amp; COMMUNITY RELATIONS</t>
  </si>
  <si>
    <t>C136602</t>
  </si>
  <si>
    <t>MARKETING/PUBLIC AFFAIRS - SBVC</t>
  </si>
  <si>
    <t>ZEROVNIK, GREGORY F</t>
  </si>
  <si>
    <t>DIRECTOR,MARKET/PUBLIC RELATNS</t>
  </si>
  <si>
    <t>C136601</t>
  </si>
  <si>
    <t>SYLVA, BRIAN T</t>
  </si>
  <si>
    <t>SPORTS INFORMATION SPECIALIST</t>
  </si>
  <si>
    <t>C136501</t>
  </si>
  <si>
    <t>SOTO, MARGARET R</t>
  </si>
  <si>
    <t>FINANCIAL AID SPECIALIST II</t>
  </si>
  <si>
    <t>C136405</t>
  </si>
  <si>
    <t>SCUDDER, BAYBIE F</t>
  </si>
  <si>
    <t>C136404</t>
  </si>
  <si>
    <t>HOLLIS, PATRICE M</t>
  </si>
  <si>
    <t>C136403</t>
  </si>
  <si>
    <t>PEREZ-SANTANA, MARIA E</t>
  </si>
  <si>
    <t>C136402</t>
  </si>
  <si>
    <t>BERRY, PATRICIA L</t>
  </si>
  <si>
    <t>C136401</t>
  </si>
  <si>
    <t>TRUJILLO, MARIA G</t>
  </si>
  <si>
    <t>C136303</t>
  </si>
  <si>
    <t>C136223</t>
  </si>
  <si>
    <t>TREJO, SAMUEL</t>
  </si>
  <si>
    <t>C136201</t>
  </si>
  <si>
    <t>NGUYEN, THANG</t>
  </si>
  <si>
    <t>SCHOLARSHIP PROGRAM ADMINISTRATOR</t>
  </si>
  <si>
    <t>C136102</t>
  </si>
  <si>
    <t>10/10/2014</t>
  </si>
  <si>
    <t>GALLAGHER, AMBER L</t>
  </si>
  <si>
    <t>C136101</t>
  </si>
  <si>
    <t>HRDLICKA, RICKY L</t>
  </si>
  <si>
    <t>COLLEGE DIRECTOR, TECHNOLOGY SERVICES</t>
  </si>
  <si>
    <t>C132208</t>
  </si>
  <si>
    <t>BOJORQUEZ, ANA P</t>
  </si>
  <si>
    <t>ASSISTIVE TECHNOLOGY SPECIALIST</t>
  </si>
  <si>
    <t>C132207</t>
  </si>
  <si>
    <t>ESCOBEDO, ANSELMO T</t>
  </si>
  <si>
    <t>C132206</t>
  </si>
  <si>
    <t>BYRD, MARK W</t>
  </si>
  <si>
    <t>C132204</t>
  </si>
  <si>
    <t>ROSELI, GABRIEL</t>
  </si>
  <si>
    <t>C132203</t>
  </si>
  <si>
    <t>BABER, CORINA E</t>
  </si>
  <si>
    <t>C131601</t>
  </si>
  <si>
    <t>BOOKSTORE - SBVC</t>
  </si>
  <si>
    <t>ARCIERO, NOEL</t>
  </si>
  <si>
    <t>BOOKSTORE CUSTOMER SERVICE ASSISTANT</t>
  </si>
  <si>
    <t>C131002</t>
  </si>
  <si>
    <t>WINGSON, CAROL</t>
  </si>
  <si>
    <t>C131001</t>
  </si>
  <si>
    <t>08/25/2014</t>
  </si>
  <si>
    <t>HEPBURN-STROUD, LISA L</t>
  </si>
  <si>
    <t>C130901</t>
  </si>
  <si>
    <t>DIAZ, MARVELLEE S</t>
  </si>
  <si>
    <t>C130803</t>
  </si>
  <si>
    <t>MARTINEZ, PATRICIA D</t>
  </si>
  <si>
    <t>C130801</t>
  </si>
  <si>
    <t>PRESTON, TAMMY T</t>
  </si>
  <si>
    <t>C130701</t>
  </si>
  <si>
    <t>STOREKEEPER I, BOOKSTORE</t>
  </si>
  <si>
    <t>C130501</t>
  </si>
  <si>
    <t>LOPEZ, DOLORES A</t>
  </si>
  <si>
    <t>C130401</t>
  </si>
  <si>
    <t>CHAVEZ, GLORIANN</t>
  </si>
  <si>
    <t>DIRECTOR, BOOKSTORE</t>
  </si>
  <si>
    <t>C130201</t>
  </si>
  <si>
    <t>SANCHEZ, MARIA</t>
  </si>
  <si>
    <t>C126612</t>
  </si>
  <si>
    <t>CAFETERIA - SBVC</t>
  </si>
  <si>
    <t>LUNA, LINDA</t>
  </si>
  <si>
    <t>C126611</t>
  </si>
  <si>
    <t>ALEX-SCHIEL, VALERIE A</t>
  </si>
  <si>
    <t>C126609</t>
  </si>
  <si>
    <t>SOTELO, JESSICA</t>
  </si>
  <si>
    <t>C126608</t>
  </si>
  <si>
    <t>NGUYEN, HAI HANH T</t>
  </si>
  <si>
    <t>C126604</t>
  </si>
  <si>
    <t>C126601</t>
  </si>
  <si>
    <t>11MCL3</t>
  </si>
  <si>
    <t>DEAN, REBECCA G</t>
  </si>
  <si>
    <t>C126401</t>
  </si>
  <si>
    <t>MORRISON, TRACY L</t>
  </si>
  <si>
    <t>C126002</t>
  </si>
  <si>
    <t>CLERK - MAIL</t>
  </si>
  <si>
    <t>WALKER, HEIDI M</t>
  </si>
  <si>
    <t>MAIL CLERK</t>
  </si>
  <si>
    <t>C125301</t>
  </si>
  <si>
    <t>C124303</t>
  </si>
  <si>
    <t>OPERATOR - SWITCHBOARD HIGH SC</t>
  </si>
  <si>
    <t>CAMPUS BUSINESS OFFICE - SBVC</t>
  </si>
  <si>
    <t>BLIZARD, GWEN P</t>
  </si>
  <si>
    <t>C124101</t>
  </si>
  <si>
    <t>THEATER ARTS - SBVC</t>
  </si>
  <si>
    <t>GONZALES, MICHAEL</t>
  </si>
  <si>
    <t>C123603</t>
  </si>
  <si>
    <t>BETHKE, RYAN</t>
  </si>
  <si>
    <t>C123602</t>
  </si>
  <si>
    <t>CUSTODIAL - SBVC</t>
  </si>
  <si>
    <t>COLLINS, DENNIS P</t>
  </si>
  <si>
    <t>C123429</t>
  </si>
  <si>
    <t>C123427</t>
  </si>
  <si>
    <t>RODRIGUEZ, VICTORIA</t>
  </si>
  <si>
    <t>NGUYEN, LONG V</t>
  </si>
  <si>
    <t>C123426</t>
  </si>
  <si>
    <t>08/31/2014</t>
  </si>
  <si>
    <t>GUTIERREZ, ALBERT</t>
  </si>
  <si>
    <t>C123424</t>
  </si>
  <si>
    <t>KRACHER, GLORIA</t>
  </si>
  <si>
    <t>C123422</t>
  </si>
  <si>
    <t>MASON, JERRY L</t>
  </si>
  <si>
    <t>C123421</t>
  </si>
  <si>
    <t>ALCALA, ARMANDO</t>
  </si>
  <si>
    <t>C123420</t>
  </si>
  <si>
    <t>EATION, GRAYLING</t>
  </si>
  <si>
    <t>C123419</t>
  </si>
  <si>
    <t>JACKSON, TORREY</t>
  </si>
  <si>
    <t>C123418</t>
  </si>
  <si>
    <t>KELLY, DAN K</t>
  </si>
  <si>
    <t>C123417</t>
  </si>
  <si>
    <t>OUELLETTE, BENOIT C</t>
  </si>
  <si>
    <t>C123416</t>
  </si>
  <si>
    <t>JOLLIE, MELODIE</t>
  </si>
  <si>
    <t>C123415</t>
  </si>
  <si>
    <t>C123413</t>
  </si>
  <si>
    <t>MARTINEZ-GUZMAN, LUISA A</t>
  </si>
  <si>
    <t>AGUAYO, ROSA M</t>
  </si>
  <si>
    <t>C123412</t>
  </si>
  <si>
    <t>HERNANDEZ, ROBERT</t>
  </si>
  <si>
    <t>C123410</t>
  </si>
  <si>
    <t>C123409</t>
  </si>
  <si>
    <t>OROSCO, JOSHUA D</t>
  </si>
  <si>
    <t>09/29/2014</t>
  </si>
  <si>
    <t>NGUYEN, CANG</t>
  </si>
  <si>
    <t>C123405</t>
  </si>
  <si>
    <t>TAPPEN, DARRELL E</t>
  </si>
  <si>
    <t>C123404</t>
  </si>
  <si>
    <t>CARDENAS, MARCIAL C</t>
  </si>
  <si>
    <t>C123403</t>
  </si>
  <si>
    <t>VARGAS, LETICIA M</t>
  </si>
  <si>
    <t>C123402</t>
  </si>
  <si>
    <t>C123401</t>
  </si>
  <si>
    <t>BASS JR., REGINALD R</t>
  </si>
  <si>
    <t>09/30/2014</t>
  </si>
  <si>
    <t>CAMACHO, ALBERT</t>
  </si>
  <si>
    <t>C123204</t>
  </si>
  <si>
    <t>OHIGASHI, JERRY Y</t>
  </si>
  <si>
    <t>C123203</t>
  </si>
  <si>
    <t>KATES JR, JOHNNY</t>
  </si>
  <si>
    <t>C123101</t>
  </si>
  <si>
    <t>WILLMING, AARON K</t>
  </si>
  <si>
    <t>C122606</t>
  </si>
  <si>
    <t>PRESTRIDGE, KATIE J</t>
  </si>
  <si>
    <t>POLICE DISPATCH CLERK</t>
  </si>
  <si>
    <t>C122605</t>
  </si>
  <si>
    <t>BAEZA, DANIEL M</t>
  </si>
  <si>
    <t>C122604</t>
  </si>
  <si>
    <t>MENDIGORIN, JONATHAN</t>
  </si>
  <si>
    <t>C122603</t>
  </si>
  <si>
    <t>MC CURRY, SHARI M</t>
  </si>
  <si>
    <t>C122602</t>
  </si>
  <si>
    <t>LASAD, ADAM A</t>
  </si>
  <si>
    <t>C122601</t>
  </si>
  <si>
    <t>C122213</t>
  </si>
  <si>
    <t>PLASENCIA JR, JOSE D</t>
  </si>
  <si>
    <t>C122207</t>
  </si>
  <si>
    <t>NEWBURY, KRYSTEN L</t>
  </si>
  <si>
    <t>C122206</t>
  </si>
  <si>
    <t>C122205</t>
  </si>
  <si>
    <t>C122203</t>
  </si>
  <si>
    <t>TAMAYO, CHRIS J</t>
  </si>
  <si>
    <t>C122102</t>
  </si>
  <si>
    <t>GROUNDSKEEPER</t>
  </si>
  <si>
    <t>GROUNDS - SBVC</t>
  </si>
  <si>
    <t>GORDIN, RONALD</t>
  </si>
  <si>
    <t>C121311</t>
  </si>
  <si>
    <t>C121211</t>
  </si>
  <si>
    <t>DEKOEKKOEK, LAURENS WP</t>
  </si>
  <si>
    <t>ALVAREZ, JOSE LUIS</t>
  </si>
  <si>
    <t>C121210</t>
  </si>
  <si>
    <t>C121207</t>
  </si>
  <si>
    <t>FULGHAM III, ABE P</t>
  </si>
  <si>
    <t>C121206</t>
  </si>
  <si>
    <t>ROJAS, CESAR M</t>
  </si>
  <si>
    <t>C121205</t>
  </si>
  <si>
    <t>SUPERVISOR - MAINTENANCE</t>
  </si>
  <si>
    <t>PARRA JR, GUILLERMO</t>
  </si>
  <si>
    <t>MAINTENANCE &amp; GROUNDS SUPERVISOR</t>
  </si>
  <si>
    <t>C121001</t>
  </si>
  <si>
    <t>WORKER - MAINTENANCE REPAIR</t>
  </si>
  <si>
    <t>C120212</t>
  </si>
  <si>
    <t>KING, JIMMY L</t>
  </si>
  <si>
    <t>C120211</t>
  </si>
  <si>
    <t>12/02/2014</t>
  </si>
  <si>
    <t>LAUGHLIN, LARRY W</t>
  </si>
  <si>
    <t>C120210</t>
  </si>
  <si>
    <t>BEAVOR, AARON V</t>
  </si>
  <si>
    <t>C120208</t>
  </si>
  <si>
    <t>GRISHOW, KEVIN E</t>
  </si>
  <si>
    <t>C120206</t>
  </si>
  <si>
    <t>VARGAS, GENARO</t>
  </si>
  <si>
    <t>MAINTENANCE WORKER</t>
  </si>
  <si>
    <t>C120205</t>
  </si>
  <si>
    <t>C120204</t>
  </si>
  <si>
    <t>SHAFER, KRISTOPHER L</t>
  </si>
  <si>
    <t>C120201</t>
  </si>
  <si>
    <t>DIRECTOR, FACILITIES, MAINTENANCE &amp; OPERATIONS</t>
  </si>
  <si>
    <t>C120002</t>
  </si>
  <si>
    <t>JENKINS, ROBERT E</t>
  </si>
  <si>
    <t>09/02/2014</t>
  </si>
  <si>
    <t>MAINTENANCE AND OPERATIONS COORDINATOR</t>
  </si>
  <si>
    <t>C120001</t>
  </si>
  <si>
    <t>STUDENT ACTIVITIES - SBVC</t>
  </si>
  <si>
    <t>PLEMONS, JUSTINE J</t>
  </si>
  <si>
    <t>STUDENT ACTIVITIES &amp; CAMPUS CENTER SPECIALIST</t>
  </si>
  <si>
    <t>C114701</t>
  </si>
  <si>
    <t>WATER SUPPLY ENGINEERING - SBVC</t>
  </si>
  <si>
    <t>WEBER II, PEGGY A</t>
  </si>
  <si>
    <t>C114611</t>
  </si>
  <si>
    <t>ARMSTEAD-MOORE, MURIEL R</t>
  </si>
  <si>
    <t>C114601</t>
  </si>
  <si>
    <t>BROWN, CAROL L</t>
  </si>
  <si>
    <t>C114501</t>
  </si>
  <si>
    <t>LIBRARY - SBVC</t>
  </si>
  <si>
    <t>GIDEON, ANGELITA</t>
  </si>
  <si>
    <t>CIRCULATION SUPERVISOR</t>
  </si>
  <si>
    <t>C114401</t>
  </si>
  <si>
    <t>C114249</t>
  </si>
  <si>
    <t>CLERK - LIBRARY</t>
  </si>
  <si>
    <t>C114206</t>
  </si>
  <si>
    <t>KEVARI, JOHN D</t>
  </si>
  <si>
    <t>C114204</t>
  </si>
  <si>
    <t>HOSFORD, TIMOTHY</t>
  </si>
  <si>
    <t>C114202</t>
  </si>
  <si>
    <t>REYES, PATRICIA</t>
  </si>
  <si>
    <t>C11414</t>
  </si>
  <si>
    <t>GUILLEN, ERNEST F</t>
  </si>
  <si>
    <t>LIBRARY TECHNICAL ASSISTANT I</t>
  </si>
  <si>
    <t>C114102</t>
  </si>
  <si>
    <t>SCHARWARK, THOMAS P</t>
  </si>
  <si>
    <t>C114002</t>
  </si>
  <si>
    <t>02/28/2015</t>
  </si>
  <si>
    <t>HEALTH SERVICES - SBVC</t>
  </si>
  <si>
    <t>C113205</t>
  </si>
  <si>
    <t>MCCOMB, BRENDA A</t>
  </si>
  <si>
    <t>12/16/2014</t>
  </si>
  <si>
    <t>VALENZUELA, PATRICIA A</t>
  </si>
  <si>
    <t>C113201</t>
  </si>
  <si>
    <t>C113117</t>
  </si>
  <si>
    <t>THOMURE, BERNNAE P</t>
  </si>
  <si>
    <t>C113115</t>
  </si>
  <si>
    <t>TRANSFER CENTER/ MATRICULATION -SBVC</t>
  </si>
  <si>
    <t>C113112</t>
  </si>
  <si>
    <t>COUNSELING - SBVC</t>
  </si>
  <si>
    <t>SMITH, MONICA D</t>
  </si>
  <si>
    <t>C113110</t>
  </si>
  <si>
    <t>DELGADO, ROCIO G</t>
  </si>
  <si>
    <t>C113106</t>
  </si>
  <si>
    <t>C113105</t>
  </si>
  <si>
    <t>SMITH, MARY C</t>
  </si>
  <si>
    <t>C113104</t>
  </si>
  <si>
    <t>C11309</t>
  </si>
  <si>
    <t>C112313</t>
  </si>
  <si>
    <t>BENJAMIN, VEADA</t>
  </si>
  <si>
    <t>VILLA, RAQUEL E</t>
  </si>
  <si>
    <t>C112312</t>
  </si>
  <si>
    <t>GALINDO, CECILIA</t>
  </si>
  <si>
    <t>C112311</t>
  </si>
  <si>
    <t>ROMO, MARIA S</t>
  </si>
  <si>
    <t>C112307</t>
  </si>
  <si>
    <t>BOOKER-GUANTES, ANDREA V</t>
  </si>
  <si>
    <t>C112305</t>
  </si>
  <si>
    <t>CARMELL, MELISSA D</t>
  </si>
  <si>
    <t>C112304</t>
  </si>
  <si>
    <t>MARMOLEJO, KATHRYN</t>
  </si>
  <si>
    <t>C112303</t>
  </si>
  <si>
    <t>C112301</t>
  </si>
  <si>
    <t>SILVA, STEVEN R</t>
  </si>
  <si>
    <t>C112206</t>
  </si>
  <si>
    <t>MOLINA, LINDA M</t>
  </si>
  <si>
    <t>C112204</t>
  </si>
  <si>
    <t>IM, SOPHIN</t>
  </si>
  <si>
    <t>C112203</t>
  </si>
  <si>
    <t>ULLOA, JULIE A</t>
  </si>
  <si>
    <t>C112201</t>
  </si>
  <si>
    <t>C112104</t>
  </si>
  <si>
    <t>C112101</t>
  </si>
  <si>
    <t>12/11/2014</t>
  </si>
  <si>
    <t>C111501</t>
  </si>
  <si>
    <t>CAIRNS, EUNICE F</t>
  </si>
  <si>
    <t>C111429</t>
  </si>
  <si>
    <t>C111428</t>
  </si>
  <si>
    <t>10/12/2014</t>
  </si>
  <si>
    <t>ADMINISTRATIVE OF JUSTICE - SBVC</t>
  </si>
  <si>
    <t>CRIMINAL JUSTICE</t>
  </si>
  <si>
    <t>RODRICK, JENNIFER Y</t>
  </si>
  <si>
    <t>C111423</t>
  </si>
  <si>
    <t>C111421</t>
  </si>
  <si>
    <t>MOODY, AMANDA M</t>
  </si>
  <si>
    <t>VALDEMAR, MARY E</t>
  </si>
  <si>
    <t>C111418</t>
  </si>
  <si>
    <t>GONZALES, MARGARET J</t>
  </si>
  <si>
    <t>C111415</t>
  </si>
  <si>
    <t>C111414</t>
  </si>
  <si>
    <t>GONZALEZ, MARIA C</t>
  </si>
  <si>
    <t>C111412</t>
  </si>
  <si>
    <t>MOSES, DEBRA P</t>
  </si>
  <si>
    <t>C111411</t>
  </si>
  <si>
    <t>12/30/2014</t>
  </si>
  <si>
    <t>RODRIGUEZ CRUZ, BONNIE A</t>
  </si>
  <si>
    <t>01/20/2015</t>
  </si>
  <si>
    <t>SAVE, JOSEPHINE N</t>
  </si>
  <si>
    <t>C111410</t>
  </si>
  <si>
    <t>AVILA GUTIERREZ, MARY</t>
  </si>
  <si>
    <t>C111409</t>
  </si>
  <si>
    <t>OKRAY, RAINA L</t>
  </si>
  <si>
    <t>C111408</t>
  </si>
  <si>
    <t>RIVERA-REZA, ROSEMARY G</t>
  </si>
  <si>
    <t>C111406</t>
  </si>
  <si>
    <t>C111405</t>
  </si>
  <si>
    <t>C111404</t>
  </si>
  <si>
    <t>STAR PROGRAM - SBVC</t>
  </si>
  <si>
    <t>C111402</t>
  </si>
  <si>
    <t>HELLER, BRANDON L</t>
  </si>
  <si>
    <t>VILLEGAS, ELIZABETH</t>
  </si>
  <si>
    <t>C111319</t>
  </si>
  <si>
    <t>LOPEZ, ELIZABETH</t>
  </si>
  <si>
    <t>C111311</t>
  </si>
  <si>
    <t>CANDELARIA, BRIDGET M</t>
  </si>
  <si>
    <t>C111308</t>
  </si>
  <si>
    <t>RESOURCE DEVELOPMENT - SBVC</t>
  </si>
  <si>
    <t>C111301</t>
  </si>
  <si>
    <t>TYMCHEK, LINDA</t>
  </si>
  <si>
    <t>C111017</t>
  </si>
  <si>
    <t>MURILLO-PETERS, DENA M</t>
  </si>
  <si>
    <t>C111016</t>
  </si>
  <si>
    <t>C111015</t>
  </si>
  <si>
    <t>MARQUEZ, VIVIAN</t>
  </si>
  <si>
    <t>C111014</t>
  </si>
  <si>
    <t>C111013</t>
  </si>
  <si>
    <t>TRASPORTE, CATALINA</t>
  </si>
  <si>
    <t>C111011</t>
  </si>
  <si>
    <t>COUNSELING &amp; MATRICULATION - SBVC</t>
  </si>
  <si>
    <t>MOORE, ANITA G</t>
  </si>
  <si>
    <t>C111010</t>
  </si>
  <si>
    <t>NURSING - SBVC</t>
  </si>
  <si>
    <t>RODRIGUEZ, JUDY N</t>
  </si>
  <si>
    <t>C111008</t>
  </si>
  <si>
    <t>GARCIA, ROSALINDA</t>
  </si>
  <si>
    <t>C111007</t>
  </si>
  <si>
    <t>BUSINESS ADMINISTRATION   SBVC</t>
  </si>
  <si>
    <t>HEREDIA, MELISSA M</t>
  </si>
  <si>
    <t>C111005</t>
  </si>
  <si>
    <t>SOCIAL SCIENCE - SBVC</t>
  </si>
  <si>
    <t>CROSS, LAURA B</t>
  </si>
  <si>
    <t>C111004</t>
  </si>
  <si>
    <t>CHAVIRA, SHAREN</t>
  </si>
  <si>
    <t>C111003</t>
  </si>
  <si>
    <t>09/19/2014</t>
  </si>
  <si>
    <t>GROTKE, ANGELA J</t>
  </si>
  <si>
    <t>C111001</t>
  </si>
  <si>
    <t>C110904</t>
  </si>
  <si>
    <t>C110715</t>
  </si>
  <si>
    <t>WILLIAMS, NICOLE B</t>
  </si>
  <si>
    <t>ADMINISTRATIVE CURRICULUM COORDINATOR</t>
  </si>
  <si>
    <t>C110706</t>
  </si>
  <si>
    <t>C110705</t>
  </si>
  <si>
    <t>GOWEN, LAURA</t>
  </si>
  <si>
    <t>C110704</t>
  </si>
  <si>
    <t>BLACKWELL, SHARI</t>
  </si>
  <si>
    <t>C110701</t>
  </si>
  <si>
    <t>GALLAGHER, DEBRA K</t>
  </si>
  <si>
    <t>C110203</t>
  </si>
  <si>
    <t>ROWLEY, KATHLEEN</t>
  </si>
  <si>
    <t>DIRECTOR, GRANT MANAGEMENT &amp; DEVELOPMENT</t>
  </si>
  <si>
    <t>C105002</t>
  </si>
  <si>
    <t>ACMGMT</t>
  </si>
  <si>
    <t>ACDMGT</t>
  </si>
  <si>
    <t>VICE CHANCELLOR, HUMAN RESRCS</t>
  </si>
  <si>
    <t>A338602</t>
  </si>
  <si>
    <t>CHNPRE</t>
  </si>
  <si>
    <t>SUPERINTENDENT</t>
  </si>
  <si>
    <t>BARON, BRUCE R</t>
  </si>
  <si>
    <t>A301101</t>
  </si>
  <si>
    <t>DEAN - STUDENT SERVICES</t>
  </si>
  <si>
    <t>WURTZ, KEITH A</t>
  </si>
  <si>
    <t>DEAN, RESEARCH PLANNING &amp; INSTITUTIONAL EFFECTIVENESS</t>
  </si>
  <si>
    <t>A295505</t>
  </si>
  <si>
    <t>AC200</t>
  </si>
  <si>
    <t>ACA200</t>
  </si>
  <si>
    <t>INSTRUCTOR</t>
  </si>
  <si>
    <t>LEARNING DISABILITIES SPEC</t>
  </si>
  <si>
    <t>A294201</t>
  </si>
  <si>
    <t>COORDINATOR, HEALTH SERVICES</t>
  </si>
  <si>
    <t>A293002</t>
  </si>
  <si>
    <t>SANDY, HANNAH</t>
  </si>
  <si>
    <t>COUNSELOR</t>
  </si>
  <si>
    <t>STERNARD, EVAN P</t>
  </si>
  <si>
    <t>A292010</t>
  </si>
  <si>
    <t>MCATEE, ROBERT S</t>
  </si>
  <si>
    <t>A292007</t>
  </si>
  <si>
    <t>GIST, JOHN E</t>
  </si>
  <si>
    <t>A292006</t>
  </si>
  <si>
    <t>BARRIE, TRINETTE J</t>
  </si>
  <si>
    <t>COUNSELOR/CAREER COUNSELOR</t>
  </si>
  <si>
    <t>A291508</t>
  </si>
  <si>
    <t>ACA221</t>
  </si>
  <si>
    <t>BOGH, DEBRA A</t>
  </si>
  <si>
    <t>A291506</t>
  </si>
  <si>
    <t>DIAL, TROYLYNN</t>
  </si>
  <si>
    <t>A291304</t>
  </si>
  <si>
    <t>CHAVIRA, REJOICE C</t>
  </si>
  <si>
    <t>DIRECTOR, EOPS</t>
  </si>
  <si>
    <t>A291102</t>
  </si>
  <si>
    <t>PADDOCK, ERICKA</t>
  </si>
  <si>
    <t>DIRECTOR, STUDENT LIFE</t>
  </si>
  <si>
    <t>A290902</t>
  </si>
  <si>
    <t>CABRALES, JOSE L</t>
  </si>
  <si>
    <t>DEAN, STUDENT SERVICES &amp; STUDENT DEVELOPMENT</t>
  </si>
  <si>
    <t>A290701</t>
  </si>
  <si>
    <t>WARREN-MARLATT, REBECCAH K</t>
  </si>
  <si>
    <t>VICE PRESIDENT, STUDENT SVCS</t>
  </si>
  <si>
    <t>A290402</t>
  </si>
  <si>
    <t>AC221</t>
  </si>
  <si>
    <t>DEVELOPMENTAL STUDIES SPECIALIST</t>
  </si>
  <si>
    <t>A284001</t>
  </si>
  <si>
    <t>LIBRARIAN</t>
  </si>
  <si>
    <t>A280204</t>
  </si>
  <si>
    <t>HENDRICKSON, CATHERINE M</t>
  </si>
  <si>
    <t>A280203</t>
  </si>
  <si>
    <t>WINNINGHAM, LAURA T</t>
  </si>
  <si>
    <t>LIBRARY COORDINATOR</t>
  </si>
  <si>
    <t>A280201</t>
  </si>
  <si>
    <t>AC177</t>
  </si>
  <si>
    <t>ACA177</t>
  </si>
  <si>
    <t>BRYANT, TOM J</t>
  </si>
  <si>
    <t>INSTRUCTOR, THEATER ARTS</t>
  </si>
  <si>
    <t>A273201</t>
  </si>
  <si>
    <t>SPEECH - CHC</t>
  </si>
  <si>
    <t>COMMUNICATIONS</t>
  </si>
  <si>
    <t>URBANOVICH, JAMES</t>
  </si>
  <si>
    <t>INSTRUCTOR, SPEECH</t>
  </si>
  <si>
    <t>A272405</t>
  </si>
  <si>
    <t>ENGLISH - CHC</t>
  </si>
  <si>
    <t>PHILLIPS, THEODORE P</t>
  </si>
  <si>
    <t>INSTRUCTOR, ENGLISH</t>
  </si>
  <si>
    <t>A272403</t>
  </si>
  <si>
    <t>MCCORMICK, KIM H</t>
  </si>
  <si>
    <t>CAREER CENTER SPECIALIST</t>
  </si>
  <si>
    <t>A272001</t>
  </si>
  <si>
    <t>SPANISH - CHC</t>
  </si>
  <si>
    <t>KOZANOVA, MARINA</t>
  </si>
  <si>
    <t>INSTRUCTOR, SPANISH</t>
  </si>
  <si>
    <t>A271602</t>
  </si>
  <si>
    <t>SCHMIDT, JEFFREY M</t>
  </si>
  <si>
    <t>A271601</t>
  </si>
  <si>
    <t>SOCIOLOGY - CHC</t>
  </si>
  <si>
    <t>SOCIAL SCIENCE</t>
  </si>
  <si>
    <t>MCKEE, JULIE L</t>
  </si>
  <si>
    <t>INSTRUCTOR, SOCIOLOGY</t>
  </si>
  <si>
    <t>A271202</t>
  </si>
  <si>
    <t>BELL, REYNALDO V</t>
  </si>
  <si>
    <t>INSTRUCTOR, RESPIRATORY CARE</t>
  </si>
  <si>
    <t>A270406</t>
  </si>
  <si>
    <t>RADIOLOGICAL TECHNOLOGY - CHC</t>
  </si>
  <si>
    <t>A270405</t>
  </si>
  <si>
    <t>CONTRERAS, AMBER</t>
  </si>
  <si>
    <t>A270403</t>
  </si>
  <si>
    <t>FRANKLIN, BRADLEY H</t>
  </si>
  <si>
    <t>A270402</t>
  </si>
  <si>
    <t>SHEAHAN, MICHAEL T</t>
  </si>
  <si>
    <t>INSTRUCTOR, RESPIRATORY THER</t>
  </si>
  <si>
    <t>A270401</t>
  </si>
  <si>
    <t>INSTRUCTOR, READING</t>
  </si>
  <si>
    <t>A269205</t>
  </si>
  <si>
    <t>LOWE, LYNN L</t>
  </si>
  <si>
    <t>A269204</t>
  </si>
  <si>
    <t>PSYCHOLOGY - CHC</t>
  </si>
  <si>
    <t>PFAHLER, DIANE J</t>
  </si>
  <si>
    <t>INSTRUCTOR, PSYCHOLOGY</t>
  </si>
  <si>
    <t>A268807</t>
  </si>
  <si>
    <t>BRINK, TERRY L</t>
  </si>
  <si>
    <t>A268805</t>
  </si>
  <si>
    <t>POLITICAL SCIENCE - CHC</t>
  </si>
  <si>
    <t>HELLERMAN, STEVEN L</t>
  </si>
  <si>
    <t>INSTRUCTOR, POLITICAL SCIENCE</t>
  </si>
  <si>
    <t>A268001</t>
  </si>
  <si>
    <t>PHYSICS - CHC</t>
  </si>
  <si>
    <t>PHYSICAL SCIENCE/ MATH</t>
  </si>
  <si>
    <t>ADAMS, MATTHEW C</t>
  </si>
  <si>
    <t>INSTRUCTOR, PHYSICS</t>
  </si>
  <si>
    <t>A267201</t>
  </si>
  <si>
    <t>PHYSICAL EDUCATION - CHC</t>
  </si>
  <si>
    <t>PHYSICAL EDUCATION</t>
  </si>
  <si>
    <t>MALONEY-HINDS, COLLEEN S</t>
  </si>
  <si>
    <t>INSTRUCTOR, HEALTH AND PHYSICAL EDUCATION</t>
  </si>
  <si>
    <t>A266816</t>
  </si>
  <si>
    <t>LEDOUX, JANINE M</t>
  </si>
  <si>
    <t>INSTRUCTOR, PHYSICAL EDUCATION</t>
  </si>
  <si>
    <t>A266814</t>
  </si>
  <si>
    <t>RABAGO, RALPH J</t>
  </si>
  <si>
    <t>A266813</t>
  </si>
  <si>
    <t>PHILOSOPHY - CHC</t>
  </si>
  <si>
    <t>CERVANTEZ, JEFFREY M</t>
  </si>
  <si>
    <t>INSTRUCTOR, PHILOSOPHY AND RELIGIOUS STUDIES</t>
  </si>
  <si>
    <t>A266005</t>
  </si>
  <si>
    <t>INSTRUCTOR, PHILOSOPHY</t>
  </si>
  <si>
    <t>A266001</t>
  </si>
  <si>
    <t>SHIMELD, LISA A</t>
  </si>
  <si>
    <t>INSTRUCTOR, MICROBIOLOGY</t>
  </si>
  <si>
    <t>A264402</t>
  </si>
  <si>
    <t>MATHEMATICS - CHC</t>
  </si>
  <si>
    <t>HANLEY, JODI A</t>
  </si>
  <si>
    <t>INSTRUCTOR, MATHEMATICS</t>
  </si>
  <si>
    <t>A264022</t>
  </si>
  <si>
    <t>CRISE JR, ROBERT D</t>
  </si>
  <si>
    <t>A264021</t>
  </si>
  <si>
    <t>A264015</t>
  </si>
  <si>
    <t>GIBSON, KATHLEEN R</t>
  </si>
  <si>
    <t>A264008</t>
  </si>
  <si>
    <t>RIPPY, SCOTT R</t>
  </si>
  <si>
    <t>A264006</t>
  </si>
  <si>
    <t>RAMIREZ, STEVEN J</t>
  </si>
  <si>
    <t>A264004</t>
  </si>
  <si>
    <t>WILSON, SHERRI L</t>
  </si>
  <si>
    <t>A264001</t>
  </si>
  <si>
    <t>08/19/2014</t>
  </si>
  <si>
    <t>MUSIC - CHC</t>
  </si>
  <si>
    <t>MCCONNELL, MARK D</t>
  </si>
  <si>
    <t>INSTRUCTOR, MUSIC</t>
  </si>
  <si>
    <t>A262802</t>
  </si>
  <si>
    <t>HISTORY - CHC</t>
  </si>
  <si>
    <t>BEITSCHER, JANE K</t>
  </si>
  <si>
    <t>INSTRUCTOR, HISTORY</t>
  </si>
  <si>
    <t>A262402</t>
  </si>
  <si>
    <t>GEOLOGY - CHC</t>
  </si>
  <si>
    <t>HUGHES III, RICHARD O</t>
  </si>
  <si>
    <t>INSTRUCTOR, GEOLOGY</t>
  </si>
  <si>
    <t>A262003</t>
  </si>
  <si>
    <t>SULLIVAN, DANIEL</t>
  </si>
  <si>
    <t>INSTRUCTOR, FIRE TECHNOLOGY</t>
  </si>
  <si>
    <t>A260802</t>
  </si>
  <si>
    <t>A260801</t>
  </si>
  <si>
    <t>ALDER, MICHAEL T</t>
  </si>
  <si>
    <t>05/23/2015</t>
  </si>
  <si>
    <t>DIPONIO, GWENDOLYN D</t>
  </si>
  <si>
    <t>A260025</t>
  </si>
  <si>
    <t>BROWN, ROBERT D</t>
  </si>
  <si>
    <t>A260022</t>
  </si>
  <si>
    <t>BARTLETT, RYAN S</t>
  </si>
  <si>
    <t>A260021</t>
  </si>
  <si>
    <t>LANGENFELD, ELIZABETH I</t>
  </si>
  <si>
    <t>A260020</t>
  </si>
  <si>
    <t>ACQUISTAPACE, KRISTINE L</t>
  </si>
  <si>
    <t>A260010</t>
  </si>
  <si>
    <t>PAPAS, CONSTANTINE</t>
  </si>
  <si>
    <t>A260001</t>
  </si>
  <si>
    <t>CROW, KATHRYN E</t>
  </si>
  <si>
    <t>INSTRUCTOR, EMS/COORDINATOR</t>
  </si>
  <si>
    <t>A259605</t>
  </si>
  <si>
    <t>REESE, GARY</t>
  </si>
  <si>
    <t>INSTRUCTOR, EMS</t>
  </si>
  <si>
    <t>A259604</t>
  </si>
  <si>
    <t>HOLBROOK, JAMES R</t>
  </si>
  <si>
    <t>INSTRUCTOR, EMT-PARAMEDIC PGM</t>
  </si>
  <si>
    <t>A259603</t>
  </si>
  <si>
    <t>A259602</t>
  </si>
  <si>
    <t>WORD, DANIEL</t>
  </si>
  <si>
    <t>A259601</t>
  </si>
  <si>
    <t>ECONOMICS - CHC</t>
  </si>
  <si>
    <t>MANSOURIAN, FARHAD</t>
  </si>
  <si>
    <t>INSTRUCTOR, ECONOMICS</t>
  </si>
  <si>
    <t>A258801</t>
  </si>
  <si>
    <t>ALLEN, DENISE R</t>
  </si>
  <si>
    <t>INSTRUCTOR, COMPUTER SCIENCE</t>
  </si>
  <si>
    <t>A258003</t>
  </si>
  <si>
    <t>YAU, MARGARET Y</t>
  </si>
  <si>
    <t>INSTRUCTOR, COMPUTER INF SYSTM</t>
  </si>
  <si>
    <t>A258002</t>
  </si>
  <si>
    <t>CHILD DEVELOPMENT - CHC</t>
  </si>
  <si>
    <t>INSTRUCTOR, CHILD DEVELOPMENT</t>
  </si>
  <si>
    <t>A257603</t>
  </si>
  <si>
    <t>SALT, KIMBERLY L</t>
  </si>
  <si>
    <t>INSTRUCTOR, CHEMISTRY</t>
  </si>
  <si>
    <t>A257204</t>
  </si>
  <si>
    <t>A257203</t>
  </si>
  <si>
    <t>SPENCER, EMILY A</t>
  </si>
  <si>
    <t>BOEBINGER, KELLY H</t>
  </si>
  <si>
    <t>A257201</t>
  </si>
  <si>
    <t>BUSINESS ADMINISTRATION - CHC</t>
  </si>
  <si>
    <t>INSTRUCTOR, BUSINESS</t>
  </si>
  <si>
    <t>A256402</t>
  </si>
  <si>
    <t>FLEISHMAN, RICHARD E</t>
  </si>
  <si>
    <t>TRUONG, SAM H</t>
  </si>
  <si>
    <t>INSTRUCTOR, ANATOMY/PHYSIOLOGY</t>
  </si>
  <si>
    <t>A256008</t>
  </si>
  <si>
    <t>GREYRAVEN, CYNTHIA R</t>
  </si>
  <si>
    <t>INSTRUCTOR, BIOLOGY</t>
  </si>
  <si>
    <t>A256007</t>
  </si>
  <si>
    <t>MCCAMBLY, JESSICA E</t>
  </si>
  <si>
    <t>INSTRUCTOR, ART</t>
  </si>
  <si>
    <t>A254806</t>
  </si>
  <si>
    <t>PETROVIC, SNEZANA</t>
  </si>
  <si>
    <t>A254802</t>
  </si>
  <si>
    <t>HUMANITIES - CHC</t>
  </si>
  <si>
    <t>ANDREWS, BREANNA M</t>
  </si>
  <si>
    <t>INSTRUCTOR, AMERICAN SIGN LANGUAGE</t>
  </si>
  <si>
    <t>A253001</t>
  </si>
  <si>
    <t>MCLAREN, MERIDYTH S</t>
  </si>
  <si>
    <t>A251307</t>
  </si>
  <si>
    <t>COLVEY, KIRSTEN L</t>
  </si>
  <si>
    <t>DEAN, SUPPORT SERVICES/COUNSELING &amp; MATRICULATION</t>
  </si>
  <si>
    <t>A250801</t>
  </si>
  <si>
    <t>RIVERA, ERNESTO D</t>
  </si>
  <si>
    <t>STEM TRANSFER SERVICES COORDINATOR</t>
  </si>
  <si>
    <t>A250716</t>
  </si>
  <si>
    <t>MENCHACA, PATRICIA R</t>
  </si>
  <si>
    <t>STEM PATHWAYS COORDINATOR</t>
  </si>
  <si>
    <t>A250715</t>
  </si>
  <si>
    <t>DEAN - INSTRUCTIONAL</t>
  </si>
  <si>
    <t>EXECUTIVE DEAN OF INSTRUCTION</t>
  </si>
  <si>
    <t>A250712</t>
  </si>
  <si>
    <t>HOGREFE JR, RICHARD K</t>
  </si>
  <si>
    <t>DEAN, INSTRUCTION</t>
  </si>
  <si>
    <t>A250711</t>
  </si>
  <si>
    <t>DEAN, MATH, ENGLISH, READING &amp; INSTRUCTIONAL SUPPORT</t>
  </si>
  <si>
    <t>A250710</t>
  </si>
  <si>
    <t>SNOWHITE, MARK S</t>
  </si>
  <si>
    <t>YAMAMOTO, JUNE C</t>
  </si>
  <si>
    <t>DEAN, CAREER EDUCATION &amp; HUMAN DEVELOPMENT</t>
  </si>
  <si>
    <t>A250602</t>
  </si>
  <si>
    <t>VICE PRESIDENT - INSTRUCT. SVC</t>
  </si>
  <si>
    <t>REECE, BRYAN</t>
  </si>
  <si>
    <t>VICE PRESIDENT OF INSTRUCTION</t>
  </si>
  <si>
    <t>A250302</t>
  </si>
  <si>
    <t>MARSHALL, CHERYL</t>
  </si>
  <si>
    <t>PRESIDENT, CHC</t>
  </si>
  <si>
    <t>A250102</t>
  </si>
  <si>
    <t>TOWNSEND, JONATHAN M</t>
  </si>
  <si>
    <t>TUTORIAL CENTER COORDINATOR</t>
  </si>
  <si>
    <t>A205705</t>
  </si>
  <si>
    <t>ALTERNATIVE LEARNING STRATEGIES COORDINATOR</t>
  </si>
  <si>
    <t>A205009</t>
  </si>
  <si>
    <t>O'HARE, DANIEL J</t>
  </si>
  <si>
    <t>MORENO, MARIANA B</t>
  </si>
  <si>
    <t>COORDINATOR, TRANSFER CENTER</t>
  </si>
  <si>
    <t>A205008</t>
  </si>
  <si>
    <t>MONDRAGON, LUIS A</t>
  </si>
  <si>
    <t>A205007</t>
  </si>
  <si>
    <t>HEGDE, BHARADWAJ S</t>
  </si>
  <si>
    <t>BAHNER, DANIEL T</t>
  </si>
  <si>
    <t>ACTIVITY DIR/STUDENT INTERV SPEC</t>
  </si>
  <si>
    <t>A205006</t>
  </si>
  <si>
    <t>WILLIAMS, GARY</t>
  </si>
  <si>
    <t>INSTRUCTIONAL ASSESSMENT SPECIALIST</t>
  </si>
  <si>
    <t>A205003</t>
  </si>
  <si>
    <t>DEAN, CAREER COLLEGE, CALWORKS &amp; WORKFORCE EDUC.</t>
  </si>
  <si>
    <t>A196601</t>
  </si>
  <si>
    <t>SMITH, JAMES E</t>
  </si>
  <si>
    <t>DEAN, RESEARCH, PLANNING, AND INSTITUTIONAL EFFECTIVENESS</t>
  </si>
  <si>
    <t>A195505</t>
  </si>
  <si>
    <t>A194502</t>
  </si>
  <si>
    <t>MILLIGAN, MARTY</t>
  </si>
  <si>
    <t>COORDINATOR, DSPS</t>
  </si>
  <si>
    <t>A194203</t>
  </si>
  <si>
    <t>A194202</t>
  </si>
  <si>
    <t>DIRECTOR, DSP&amp;S</t>
  </si>
  <si>
    <t>A194001</t>
  </si>
  <si>
    <t>ALSIP, ANDEE</t>
  </si>
  <si>
    <t>COLLEGE NURSE</t>
  </si>
  <si>
    <t>A193005</t>
  </si>
  <si>
    <t>AKERS, ELAINE</t>
  </si>
  <si>
    <t>A193004</t>
  </si>
  <si>
    <t>ARTICULATION OFFICER/COUNSELOR</t>
  </si>
  <si>
    <t>A192201</t>
  </si>
  <si>
    <t>HERRERA, JAMIE E</t>
  </si>
  <si>
    <t>A192111</t>
  </si>
  <si>
    <t>A192110</t>
  </si>
  <si>
    <t>A192039</t>
  </si>
  <si>
    <t>A192038</t>
  </si>
  <si>
    <t>A192037</t>
  </si>
  <si>
    <t>COUNSELOR, EOPS/CARE</t>
  </si>
  <si>
    <t>A192036</t>
  </si>
  <si>
    <t>A192035</t>
  </si>
  <si>
    <t>RAMSEY, DANIELE V</t>
  </si>
  <si>
    <t>HSI STEM PASS GO COUNSELOR</t>
  </si>
  <si>
    <t>A192019</t>
  </si>
  <si>
    <t>GREGORY, LESLIE M</t>
  </si>
  <si>
    <t>COUNSELOR, CALWORKS</t>
  </si>
  <si>
    <t>A192018</t>
  </si>
  <si>
    <t>WOOTEN, ANDRE W</t>
  </si>
  <si>
    <t>COUNSELOR, STUDENT ATHLETES</t>
  </si>
  <si>
    <t>A192014</t>
  </si>
  <si>
    <t>JONES, PATRICIA M</t>
  </si>
  <si>
    <t>A192013</t>
  </si>
  <si>
    <t>RABON, DEANNE F</t>
  </si>
  <si>
    <t>COORDINATOR/COUNSELOR,STAR PGM</t>
  </si>
  <si>
    <t>A192012</t>
  </si>
  <si>
    <t>NELSON, WILLENE D</t>
  </si>
  <si>
    <t>A192011</t>
  </si>
  <si>
    <t>CURASI, GINA N</t>
  </si>
  <si>
    <t>A192005</t>
  </si>
  <si>
    <t>A192004</t>
  </si>
  <si>
    <t>MARQUIS, JEANNE</t>
  </si>
  <si>
    <t>A192003</t>
  </si>
  <si>
    <t>AGUILAR-KITIBUTR, AILSA V</t>
  </si>
  <si>
    <t>A192002</t>
  </si>
  <si>
    <t>GOMEZ, LAURA M</t>
  </si>
  <si>
    <t>A192001</t>
  </si>
  <si>
    <t>DUNN, FRANK P</t>
  </si>
  <si>
    <t>A191502</t>
  </si>
  <si>
    <t>COTA, MARCO A C</t>
  </si>
  <si>
    <t>DEAN, COUNSELING &amp; MATRICULATION</t>
  </si>
  <si>
    <t>A191401</t>
  </si>
  <si>
    <t>COUNSELOR EOPS &amp; CARE</t>
  </si>
  <si>
    <t>A191305</t>
  </si>
  <si>
    <t>COUNSELOR, CALWORKS/WIA</t>
  </si>
  <si>
    <t>A191303</t>
  </si>
  <si>
    <t>LINDSEY, CAROLYN M</t>
  </si>
  <si>
    <t>RODRIGUEZ, MARIA C</t>
  </si>
  <si>
    <t>DIRECTOR, EOPS/CARE</t>
  </si>
  <si>
    <t>A191101</t>
  </si>
  <si>
    <t>KAFELA, KATHY L</t>
  </si>
  <si>
    <t>A191000</t>
  </si>
  <si>
    <t>A190901</t>
  </si>
  <si>
    <t>DIRECTOR, FIRST YEAR EXPEREINCE (SBVC)</t>
  </si>
  <si>
    <t>A190103</t>
  </si>
  <si>
    <t>CONLEY, JOHNNY J</t>
  </si>
  <si>
    <t>VICE PRESIDENT - STUDENT SVCS</t>
  </si>
  <si>
    <t>SHABAZZ, RICKY L</t>
  </si>
  <si>
    <t>VICE PRESIDENT STUDENT SVCS.</t>
  </si>
  <si>
    <t>A190102</t>
  </si>
  <si>
    <t>WALL, PATRICIA A</t>
  </si>
  <si>
    <t>LIBRARIAN, REFERENCE</t>
  </si>
  <si>
    <t>A180206</t>
  </si>
  <si>
    <t>EVANS-PERRY, VIRGINIA L</t>
  </si>
  <si>
    <t>A180205</t>
  </si>
  <si>
    <t>MESTAS, MARIE D</t>
  </si>
  <si>
    <t>A180203</t>
  </si>
  <si>
    <t>HUSTON, CELIA J</t>
  </si>
  <si>
    <t>A180202</t>
  </si>
  <si>
    <t>HASTINGS, RONALD L</t>
  </si>
  <si>
    <t>DIRECTOR, LIBRARY AND LEARNING SUPPORT</t>
  </si>
  <si>
    <t>A180101</t>
  </si>
  <si>
    <t>PHYSICAL EDUCATION INSTRUCTION - SBVC</t>
  </si>
  <si>
    <t>BANOLA, ERWIN</t>
  </si>
  <si>
    <t>A178001</t>
  </si>
  <si>
    <t>WELDING/INSPECTION TECHNOLOGY - SBVC</t>
  </si>
  <si>
    <t>SANKER, EDDIE L</t>
  </si>
  <si>
    <t>INSTRUCTOR, WELDING</t>
  </si>
  <si>
    <t>A173602</t>
  </si>
  <si>
    <t>CHATTERJEE, ACHALA D</t>
  </si>
  <si>
    <t>INSTRUCTOR, WATER SUPPLY ENG.</t>
  </si>
  <si>
    <t>A173403</t>
  </si>
  <si>
    <t>CALDWELL-BETTIES, MELITA G</t>
  </si>
  <si>
    <t>A173402</t>
  </si>
  <si>
    <t>FOGLE OLIVER, MELINDA L</t>
  </si>
  <si>
    <t>A173203</t>
  </si>
  <si>
    <t>COMMUNICATIONS/BROADCASTING - SBVC</t>
  </si>
  <si>
    <t>DUSICK, DIANE M</t>
  </si>
  <si>
    <t>INSTRUCTOR, TELECOMMUNICATIONS</t>
  </si>
  <si>
    <t>A172801</t>
  </si>
  <si>
    <t>SPEECH - SBVC</t>
  </si>
  <si>
    <t>MATTSON, SUSAN</t>
  </si>
  <si>
    <t>A172406</t>
  </si>
  <si>
    <t>HECTOR, LETICIA M</t>
  </si>
  <si>
    <t>A172404</t>
  </si>
  <si>
    <t>DANLEY, JAY C</t>
  </si>
  <si>
    <t>A172402</t>
  </si>
  <si>
    <t>ALBLINGER, DIANA L</t>
  </si>
  <si>
    <t>INSTRUCTOR, SPEECH/THEATRE ART</t>
  </si>
  <si>
    <t>A172401</t>
  </si>
  <si>
    <t>SPANISH - SBVC</t>
  </si>
  <si>
    <t>RECINOS, JOSE M</t>
  </si>
  <si>
    <t>A171607</t>
  </si>
  <si>
    <t>BARAJAS-ZAPATA, LYDIA M</t>
  </si>
  <si>
    <t>A171605</t>
  </si>
  <si>
    <t>CHE, YON C</t>
  </si>
  <si>
    <t>A171604</t>
  </si>
  <si>
    <t>SOGOMONIAN, NORI E</t>
  </si>
  <si>
    <t>A171603</t>
  </si>
  <si>
    <t>SOCIOLOGY - SBVC</t>
  </si>
  <si>
    <t>POKORNY PIRES, ROMANA</t>
  </si>
  <si>
    <t>A171204</t>
  </si>
  <si>
    <t>MEYER, STACY L</t>
  </si>
  <si>
    <t>INSTRUCTOR, CULINARY ARTS</t>
  </si>
  <si>
    <t>A170802</t>
  </si>
  <si>
    <t>REAL ESTATE - SBVC</t>
  </si>
  <si>
    <t>INSTRUCTOR, REAL ESTATE/BUS.ADM.</t>
  </si>
  <si>
    <t>A170801</t>
  </si>
  <si>
    <t>DAY, BENJAMIN W</t>
  </si>
  <si>
    <t>12/20/2014</t>
  </si>
  <si>
    <t>ECONOMICS - SBVC</t>
  </si>
  <si>
    <t>CHATFIELD, WALTER</t>
  </si>
  <si>
    <t>A169601</t>
  </si>
  <si>
    <t>JEFFERSON, KIMBERLY</t>
  </si>
  <si>
    <t>A169206</t>
  </si>
  <si>
    <t>ALLEN ROPER, CAROLYN D</t>
  </si>
  <si>
    <t>A169205</t>
  </si>
  <si>
    <t>GARCIA, HELEN M</t>
  </si>
  <si>
    <t>A169203</t>
  </si>
  <si>
    <t>JACOBO, MAGDALENA Y</t>
  </si>
  <si>
    <t>A169202</t>
  </si>
  <si>
    <t>HAMDY, RANIA E</t>
  </si>
  <si>
    <t>PROFESSIONAL DEVELOPMENT COORDINATOR</t>
  </si>
  <si>
    <t>A169201</t>
  </si>
  <si>
    <t>PSYCHOLOGY - SBVC</t>
  </si>
  <si>
    <t>MOORE, SANDRA B</t>
  </si>
  <si>
    <t>A168809</t>
  </si>
  <si>
    <t>PSYCHIATRIC TECHNOLOGY - SBVC</t>
  </si>
  <si>
    <t>JACKSON, DENNIS L</t>
  </si>
  <si>
    <t>INSTRUCTOR, PSYCHIATRIC TECH</t>
  </si>
  <si>
    <t>A168405</t>
  </si>
  <si>
    <t>KLINGSTRAND, MARIANNE T</t>
  </si>
  <si>
    <t>A168404</t>
  </si>
  <si>
    <t>ALFANO-WYATT, MARCIA T</t>
  </si>
  <si>
    <t>A168402</t>
  </si>
  <si>
    <t>SABIO, NEOMI</t>
  </si>
  <si>
    <t>A168401</t>
  </si>
  <si>
    <t>POLITICS - SBVC</t>
  </si>
  <si>
    <t>A168010</t>
  </si>
  <si>
    <t>JAKPOR, RIASE</t>
  </si>
  <si>
    <t>A168002</t>
  </si>
  <si>
    <t>LAWLER, KENNETH G</t>
  </si>
  <si>
    <t>INSTRUCTOR PE/ASST FTBL COACH</t>
  </si>
  <si>
    <t>A166815</t>
  </si>
  <si>
    <t>BREWER, QUINCY K</t>
  </si>
  <si>
    <t>PE INSTRUCTOR/HEAD MENS BSKTBL COACH</t>
  </si>
  <si>
    <t>A166812</t>
  </si>
  <si>
    <t>ADLER, DAWN M</t>
  </si>
  <si>
    <t>A166810</t>
  </si>
  <si>
    <t>HAUGE, KRISTIN B</t>
  </si>
  <si>
    <t>A166808</t>
  </si>
  <si>
    <t>EMERSON, KEVIN</t>
  </si>
  <si>
    <t>A166807</t>
  </si>
  <si>
    <t>07/02/2014</t>
  </si>
  <si>
    <t>SHIPP, JOHN E</t>
  </si>
  <si>
    <t>CREBBIN, SUSAN</t>
  </si>
  <si>
    <t>PE INSTRUCTOR/WMNS BASKETBALL COACH</t>
  </si>
  <si>
    <t>A166806</t>
  </si>
  <si>
    <t>POWELL, MICHAEL L</t>
  </si>
  <si>
    <t>A166805</t>
  </si>
  <si>
    <t>ROSSMAN, PATRICIA</t>
  </si>
  <si>
    <t>A166804</t>
  </si>
  <si>
    <t>BLUMENTHAL, KENNETH S</t>
  </si>
  <si>
    <t>A166803</t>
  </si>
  <si>
    <t>PHILOSOPHY/RELIGIOUS STUDIES - SBVC</t>
  </si>
  <si>
    <t>JACKSON, JULIUS J</t>
  </si>
  <si>
    <t>A166004</t>
  </si>
  <si>
    <t>LOPEZ, LEONARD P</t>
  </si>
  <si>
    <t>A166003</t>
  </si>
  <si>
    <t>OIS/MIS - SBVC</t>
  </si>
  <si>
    <t>METU, REGINALD I</t>
  </si>
  <si>
    <t>INSTRUCTOR, OFFICE INFORMATION SYSTEMS</t>
  </si>
  <si>
    <t>A165609</t>
  </si>
  <si>
    <t>POWELL, ROGER</t>
  </si>
  <si>
    <t>INSTRUCTOR, OFFICE INFO SYS</t>
  </si>
  <si>
    <t>A165608</t>
  </si>
  <si>
    <t>VASQUEZ, MARY LOU C</t>
  </si>
  <si>
    <t>A165607</t>
  </si>
  <si>
    <t>JACKSON, MONA M</t>
  </si>
  <si>
    <t>A165606</t>
  </si>
  <si>
    <t>AL-HUSSEINI, MAHA K</t>
  </si>
  <si>
    <t>A165605</t>
  </si>
  <si>
    <t>SPAHN, MICHELE A</t>
  </si>
  <si>
    <t>HEALTH SCIENCE SKILLS LAB INSTRUCTIONAL SPECIALIST</t>
  </si>
  <si>
    <t>A165219</t>
  </si>
  <si>
    <t>MACK, GAIL N</t>
  </si>
  <si>
    <t>INSTRUCTOR, MATERNITY NURSING</t>
  </si>
  <si>
    <t>A165218</t>
  </si>
  <si>
    <t>OBRA, VIOLETA B</t>
  </si>
  <si>
    <t>INSTRUCTOR, NURSING</t>
  </si>
  <si>
    <t>A165217</t>
  </si>
  <si>
    <t>TUVIDA, ALICIA G</t>
  </si>
  <si>
    <t>A165216</t>
  </si>
  <si>
    <t>A165213</t>
  </si>
  <si>
    <t>A165212</t>
  </si>
  <si>
    <t>STILTNER, CAROL A</t>
  </si>
  <si>
    <t>A165210</t>
  </si>
  <si>
    <t>07/28/2014</t>
  </si>
  <si>
    <t>07/29/2014</t>
  </si>
  <si>
    <t>LOWRY, BELINDA T</t>
  </si>
  <si>
    <t>A165209</t>
  </si>
  <si>
    <t>A165208</t>
  </si>
  <si>
    <t>DUBOIS-EASTMAN, KIM L</t>
  </si>
  <si>
    <t>A165207</t>
  </si>
  <si>
    <t>FENDER, ROCHELLE J</t>
  </si>
  <si>
    <t>A165206</t>
  </si>
  <si>
    <t>A165205</t>
  </si>
  <si>
    <t>MAURIZI, TAMARA L</t>
  </si>
  <si>
    <t>A165203</t>
  </si>
  <si>
    <t>HILL, JUNE D</t>
  </si>
  <si>
    <t>A165202</t>
  </si>
  <si>
    <t>SIMENTAL, YOLANDA</t>
  </si>
  <si>
    <t>A165201</t>
  </si>
  <si>
    <t>A165015</t>
  </si>
  <si>
    <t>TOLSTOVA, ANNA</t>
  </si>
  <si>
    <t>BURNHAM, LORRIE A</t>
  </si>
  <si>
    <t>A164401</t>
  </si>
  <si>
    <t>A164216</t>
  </si>
  <si>
    <t>STRONG, TERI H</t>
  </si>
  <si>
    <t>A164116</t>
  </si>
  <si>
    <t>A164109</t>
  </si>
  <si>
    <t>ARCHITECTURE - SBVC</t>
  </si>
  <si>
    <t>JORGENSEN, JUDY L</t>
  </si>
  <si>
    <t>INSTRUCTOR, ARCHITECTURE</t>
  </si>
  <si>
    <t>A164025</t>
  </si>
  <si>
    <t>SMITH, DAVID</t>
  </si>
  <si>
    <t>A164020</t>
  </si>
  <si>
    <t>ALVAREZ, VICENTE</t>
  </si>
  <si>
    <t>A164019</t>
  </si>
  <si>
    <t>BEEBE, YVONNE M</t>
  </si>
  <si>
    <t>A164018</t>
  </si>
  <si>
    <t>GILBERT, JEREMIAH A</t>
  </si>
  <si>
    <t>A164017</t>
  </si>
  <si>
    <t>BRIGGS, STEPHANIE K</t>
  </si>
  <si>
    <t>A164016</t>
  </si>
  <si>
    <t>LYSAK, MICHAEL J</t>
  </si>
  <si>
    <t>A164014</t>
  </si>
  <si>
    <t>REID, ZADOCK W</t>
  </si>
  <si>
    <t>A164013</t>
  </si>
  <si>
    <t>MAYNE, MICHAEL C</t>
  </si>
  <si>
    <t>A164012</t>
  </si>
  <si>
    <t>GIBBONS, ANN F</t>
  </si>
  <si>
    <t>A164011</t>
  </si>
  <si>
    <t>ISRAEIL, ABEIR</t>
  </si>
  <si>
    <t>A164010</t>
  </si>
  <si>
    <t>A164009</t>
  </si>
  <si>
    <t>BLECKA, LORI A</t>
  </si>
  <si>
    <t>A164007</t>
  </si>
  <si>
    <t>ANEMELU, VICTORIA C</t>
  </si>
  <si>
    <t>A164005</t>
  </si>
  <si>
    <t>DILLARD, KRISTIN M</t>
  </si>
  <si>
    <t>A164003</t>
  </si>
  <si>
    <t>LEE, CHONGUI K</t>
  </si>
  <si>
    <t>A164002</t>
  </si>
  <si>
    <t>KANAWATI, MOUSTAFA</t>
  </si>
  <si>
    <t>A164001</t>
  </si>
  <si>
    <t>MUSIC/THEATER - SBVC</t>
  </si>
  <si>
    <t>SCULLY, MATHEW J</t>
  </si>
  <si>
    <t>A162801</t>
  </si>
  <si>
    <t>SCULLY, MADELEINE MATIE M</t>
  </si>
  <si>
    <t>HUMAN SERVICES - SBVC</t>
  </si>
  <si>
    <t>MONEYMAKER, MELINDA J</t>
  </si>
  <si>
    <t>INSTRUCTOR, HUMAN SERVICES</t>
  </si>
  <si>
    <t>A162601</t>
  </si>
  <si>
    <t>HISTORY - SBVC</t>
  </si>
  <si>
    <t>DEMSKY, JEFFREY</t>
  </si>
  <si>
    <t>A162405</t>
  </si>
  <si>
    <t>GOMEZ, EDWARD P</t>
  </si>
  <si>
    <t>A162404</t>
  </si>
  <si>
    <t>CALDERON, COLLEEN A</t>
  </si>
  <si>
    <t>A162403</t>
  </si>
  <si>
    <t>GEOGRAPHY - SBVC</t>
  </si>
  <si>
    <t>HEIBEL, TODD D</t>
  </si>
  <si>
    <t>INSTRUCTOR, GEOGRAPHY</t>
  </si>
  <si>
    <t>A161602</t>
  </si>
  <si>
    <t>ENGSTROM, VANESSA</t>
  </si>
  <si>
    <t>A161601</t>
  </si>
  <si>
    <t>FERRI-MILLIGAN, PAULA</t>
  </si>
  <si>
    <t>A160101</t>
  </si>
  <si>
    <t>NOTARANGELO, JOSEPH</t>
  </si>
  <si>
    <t>A160026</t>
  </si>
  <si>
    <t>TILTON, JULIE Q</t>
  </si>
  <si>
    <t>A160023</t>
  </si>
  <si>
    <t>LEE, DIRKSON C</t>
  </si>
  <si>
    <t>INSTRUCTOR, ESL / ENGLISH</t>
  </si>
  <si>
    <t>A160019</t>
  </si>
  <si>
    <t>SLUSSER, MICHAEL A</t>
  </si>
  <si>
    <t>A160017</t>
  </si>
  <si>
    <t>A160016</t>
  </si>
  <si>
    <t>WOLCOTT, BRUCE</t>
  </si>
  <si>
    <t>JONES, EDWARD E</t>
  </si>
  <si>
    <t>A160015</t>
  </si>
  <si>
    <t>HUNTER, DIANE S</t>
  </si>
  <si>
    <t>A160012</t>
  </si>
  <si>
    <t>FREE, SHEELA S</t>
  </si>
  <si>
    <t>A160011</t>
  </si>
  <si>
    <t>A160009</t>
  </si>
  <si>
    <t>FOZOUNI, DAIHIM</t>
  </si>
  <si>
    <t>MORENO, DOLORES J</t>
  </si>
  <si>
    <t>A160008</t>
  </si>
  <si>
    <t>LOPEZ, ALMA G</t>
  </si>
  <si>
    <t>INSTRUCTOR, ENGLISH/ESL</t>
  </si>
  <si>
    <t>A160007</t>
  </si>
  <si>
    <t>ALEXANDER, HORACE B</t>
  </si>
  <si>
    <t>A160006</t>
  </si>
  <si>
    <t>LEE, YVETTE H</t>
  </si>
  <si>
    <t>A160005</t>
  </si>
  <si>
    <t>CHAPMAN, SHARON J</t>
  </si>
  <si>
    <t>A160004</t>
  </si>
  <si>
    <t>LAMORE, JOEL D</t>
  </si>
  <si>
    <t>A160003</t>
  </si>
  <si>
    <t>COPELAND, MARY J</t>
  </si>
  <si>
    <t>A160002</t>
  </si>
  <si>
    <t>STANSKAS, PETER J</t>
  </si>
  <si>
    <t>A159401</t>
  </si>
  <si>
    <t>ELECTRICITY/ELECTRONICS/REFRIG - SBVC</t>
  </si>
  <si>
    <t>HALABI, TARIF H</t>
  </si>
  <si>
    <t>INSTRUCTOR, ELECTRONICS</t>
  </si>
  <si>
    <t>A159203</t>
  </si>
  <si>
    <t>DULGEROFF, JAMES E</t>
  </si>
  <si>
    <t>A158802</t>
  </si>
  <si>
    <t>CHILD DEVELOPMENT - SBVC</t>
  </si>
  <si>
    <t>BARNETT, KELLIE S</t>
  </si>
  <si>
    <t>A157604</t>
  </si>
  <si>
    <t>KNIGHT, DENISE L</t>
  </si>
  <si>
    <t>A157602</t>
  </si>
  <si>
    <t>ADAMS, KATHRYN L</t>
  </si>
  <si>
    <t>A157601</t>
  </si>
  <si>
    <t>TORREZ, MICHAEL B</t>
  </si>
  <si>
    <t>A157209</t>
  </si>
  <si>
    <t>A157205</t>
  </si>
  <si>
    <t>JONES, CAROL A</t>
  </si>
  <si>
    <t>LILLARD, SHERI</t>
  </si>
  <si>
    <t>A157203</t>
  </si>
  <si>
    <t>AVELAR, AMY C</t>
  </si>
  <si>
    <t>A157202</t>
  </si>
  <si>
    <t>ANGELO, DANIEL T</t>
  </si>
  <si>
    <t>A156407</t>
  </si>
  <si>
    <t>ASSUMMA, MICHAEL J</t>
  </si>
  <si>
    <t>A156406</t>
  </si>
  <si>
    <t>AU, ALGIE</t>
  </si>
  <si>
    <t>A156006</t>
  </si>
  <si>
    <t>DREWES, GLENN T</t>
  </si>
  <si>
    <t>A156005</t>
  </si>
  <si>
    <t>VASQUEZ, TATIANA</t>
  </si>
  <si>
    <t>A156004</t>
  </si>
  <si>
    <t>SADLER, ROGER M</t>
  </si>
  <si>
    <t>A156003</t>
  </si>
  <si>
    <t>A156001</t>
  </si>
  <si>
    <t>AUTOMOTIVE - SBVC</t>
  </si>
  <si>
    <t>WILSON, DONALD R</t>
  </si>
  <si>
    <t>INSTRUCTOR, AUTOMOTIVE</t>
  </si>
  <si>
    <t>A155606</t>
  </si>
  <si>
    <t>JARAMILLO, RICHARD</t>
  </si>
  <si>
    <t>A155605</t>
  </si>
  <si>
    <t>HINRICHS, GUY M</t>
  </si>
  <si>
    <t>A155604</t>
  </si>
  <si>
    <t>LOERA, MANUEL M</t>
  </si>
  <si>
    <t>A155603</t>
  </si>
  <si>
    <t>WILLIAMS, MARK S</t>
  </si>
  <si>
    <t>A155602</t>
  </si>
  <si>
    <t>TRANSPORTATION DEPARTMENT - SBVC</t>
  </si>
  <si>
    <t>MELANCON, BERCHMAN K</t>
  </si>
  <si>
    <t>INSTRUCTOR, DIESEL</t>
  </si>
  <si>
    <t>A155601</t>
  </si>
  <si>
    <t>STEWART, JAMES M</t>
  </si>
  <si>
    <t>A154807</t>
  </si>
  <si>
    <t>BATALO, MANUELA L</t>
  </si>
  <si>
    <t>A154804</t>
  </si>
  <si>
    <t>ROSALES, DAVID C</t>
  </si>
  <si>
    <t>A154801</t>
  </si>
  <si>
    <t>ROBINSON, JAMES S</t>
  </si>
  <si>
    <t>A154401</t>
  </si>
  <si>
    <t>ANTHROPOLOGY/SOCIOLOGY - SBVC</t>
  </si>
  <si>
    <t>KING, MELISSA R</t>
  </si>
  <si>
    <t>INSTRUCTOR, ANTHROPOLOGY</t>
  </si>
  <si>
    <t>A154012</t>
  </si>
  <si>
    <t>BASTEDO, DAVID M</t>
  </si>
  <si>
    <t>A153602</t>
  </si>
  <si>
    <t>MURILLO, JOAN M</t>
  </si>
  <si>
    <t>A153601</t>
  </si>
  <si>
    <t>MODERN LANGUAGES - SBVC</t>
  </si>
  <si>
    <t>BURNS-PETERS, DAVENA D</t>
  </si>
  <si>
    <t>INSTRUCTOR, AMERICAN SIGN LANG</t>
  </si>
  <si>
    <t>A153001</t>
  </si>
  <si>
    <t>KAMMER, KEVIN M</t>
  </si>
  <si>
    <t>INSTRUCTOR, AERONAUTICS</t>
  </si>
  <si>
    <t>A152803</t>
  </si>
  <si>
    <t>07/03/2014</t>
  </si>
  <si>
    <t>BUCKLEY, PATRICK</t>
  </si>
  <si>
    <t>INSTRUCTOR, ADMIN OF JUSTICE</t>
  </si>
  <si>
    <t>A152401</t>
  </si>
  <si>
    <t>COURTS, JANET M</t>
  </si>
  <si>
    <t>INSTRUCTOR, ACCOUNTING</t>
  </si>
  <si>
    <t>A152001</t>
  </si>
  <si>
    <t>DIAZ, EMMA</t>
  </si>
  <si>
    <t>AB86 ADULT EDUCATION PLANNING GRANT ADMINISTRATOR</t>
  </si>
  <si>
    <t>A151704</t>
  </si>
  <si>
    <t>A151703</t>
  </si>
  <si>
    <t>DONNHAUSER, MARC</t>
  </si>
  <si>
    <t>HSI-STEM PASS GO PROJECT DIRECTOR</t>
  </si>
  <si>
    <t>A151702</t>
  </si>
  <si>
    <t>RUBIO, DAVID</t>
  </si>
  <si>
    <t>DIRECTOR OF ATHLETICS</t>
  </si>
  <si>
    <t>A151701</t>
  </si>
  <si>
    <t>HSI STEM PASS GO PROJECT DIRECTOR</t>
  </si>
  <si>
    <t>A150715</t>
  </si>
  <si>
    <t>WELLS, CAROL A</t>
  </si>
  <si>
    <t>ASSOCIATE DEAN, NURSING</t>
  </si>
  <si>
    <t>A150714</t>
  </si>
  <si>
    <t>POLICE SCIENCE - SBVC</t>
  </si>
  <si>
    <t>KLUG, JEFFREY R</t>
  </si>
  <si>
    <t>DIRECTOR OF POLICE ACADEMY</t>
  </si>
  <si>
    <t>A150713</t>
  </si>
  <si>
    <t>BANGASSER, SUSAN</t>
  </si>
  <si>
    <t>DEAN, SCIENCE</t>
  </si>
  <si>
    <t>A150712</t>
  </si>
  <si>
    <t>WEISS, KATHRYN G</t>
  </si>
  <si>
    <t>DEAN, ARTS AND HUMANITIES</t>
  </si>
  <si>
    <t>A150710I</t>
  </si>
  <si>
    <t>DEAN, POLICE SCIENCE</t>
  </si>
  <si>
    <t>A150708</t>
  </si>
  <si>
    <t>VOCATIONAL EDUCATION - SBVC</t>
  </si>
  <si>
    <t>MANIAOL, ALBERT</t>
  </si>
  <si>
    <t>DEAN, APPLIED TECHNOLOGY, TRANSPORTATION &amp; CULINARY ARTS</t>
  </si>
  <si>
    <t>A150707</t>
  </si>
  <si>
    <t>MILLICAN, EDWARD S</t>
  </si>
  <si>
    <t>DEAN, SOCIAL SCIENCES, HUMAN DEVELOPMENT AND PHYSICAL EDUCATION</t>
  </si>
  <si>
    <t>A150706</t>
  </si>
  <si>
    <t>HUA, HENRY H</t>
  </si>
  <si>
    <t>DEAN, MATHEMATICS, BUSINESS, &amp; COMPUTER TECHNOLOGY</t>
  </si>
  <si>
    <t>A150705</t>
  </si>
  <si>
    <t>KINDE, HARAGEWEN A</t>
  </si>
  <si>
    <t>VICE PRESIDENT, INSTRUCTION</t>
  </si>
  <si>
    <t>A150201</t>
  </si>
  <si>
    <t>FISHER, GLORIA M</t>
  </si>
  <si>
    <t>PRESIDENT, SBVC</t>
  </si>
  <si>
    <t>A150101</t>
  </si>
  <si>
    <t>ISAAC, MATTHEW K</t>
  </si>
  <si>
    <t>EXECUTIVE DIR, ECON DEV &amp; CORP TRNG</t>
  </si>
  <si>
    <t>A148001</t>
  </si>
  <si>
    <t>Work Calendar</t>
  </si>
  <si>
    <t>Salary Schedule</t>
  </si>
  <si>
    <t>Job Code</t>
  </si>
  <si>
    <t>Department</t>
  </si>
  <si>
    <t>Division</t>
  </si>
  <si>
    <t>Fiscal Year</t>
  </si>
  <si>
    <t>E-FTE</t>
  </si>
  <si>
    <t>P-FTE</t>
  </si>
  <si>
    <t>Hours / Day</t>
  </si>
  <si>
    <t>Location</t>
  </si>
  <si>
    <t>Employee Name</t>
  </si>
  <si>
    <t>Combine Effective Date</t>
  </si>
  <si>
    <t>Status</t>
  </si>
  <si>
    <t>Position Code</t>
  </si>
  <si>
    <t>PCN</t>
  </si>
  <si>
    <t>Row Labels</t>
  </si>
  <si>
    <t>(Multiple Items)</t>
  </si>
  <si>
    <t>Transfer from Academic Salaries</t>
  </si>
  <si>
    <t>Consolidation of Programs + Full Year Salaries for Acct Manager and Supervisor</t>
  </si>
  <si>
    <t>Notes</t>
  </si>
  <si>
    <t>Election Expenses</t>
  </si>
  <si>
    <t>New CPA firm + Additional Audit Services</t>
  </si>
  <si>
    <t>Increase in F2000 Fees</t>
  </si>
  <si>
    <t>Deletion of Position which was added to Cenergistic Contract</t>
  </si>
  <si>
    <t>Cenergistic position added to contract</t>
  </si>
  <si>
    <t>Expected savings from vacant positions</t>
  </si>
  <si>
    <t>Full year salary</t>
  </si>
  <si>
    <t>International Program Implementation</t>
  </si>
  <si>
    <t>4 Positions (Admin Assistant II, Director of HR, HR Generalist, Vice Chancellor)</t>
  </si>
  <si>
    <t>3 Positions (Data Analyst, Sr. Programmer, Telecommunication Specialist)</t>
  </si>
  <si>
    <t>1 Position (Printing Operations Supervisor)</t>
  </si>
  <si>
    <t>1 Position (Security Officer)</t>
  </si>
  <si>
    <t>2 Professional Expert positions (Bus. &amp; Resource Development, Grant Writer III)</t>
  </si>
  <si>
    <t>Increased advertising for colleges (eg OmniTrans, Pandora Radio, PE)</t>
  </si>
  <si>
    <t>Increase in maintenance fees for move to new Annex.</t>
  </si>
  <si>
    <t>Grants Indirect Charge is allocated here. This needs further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</si>
</sst>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0"/>
  </numFmts>
  <fonts count="15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D3D3"/>
      </patternFill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Protection="0">
      <alignment vertical="top" wrapText="1"/>
    </xf>
    <xf numFmtId="0" fontId="11" fillId="0" borderId="0"/>
  </cellStyleXfs>
  <cellXfs count="73">
    <xf numFmtId="0" fontId="0" fillId="0" borderId="0" xfId="0"/>
    <xf numFmtId="0" fontId="6" fillId="0" borderId="0" xfId="0" quotePrefix="1" applyNumberFormat="1" applyFont="1"/>
    <xf numFmtId="0" fontId="6" fillId="0" borderId="0" xfId="0" applyFont="1"/>
    <xf numFmtId="43" fontId="6" fillId="0" borderId="0" xfId="1" quotePrefix="1" applyFont="1"/>
    <xf numFmtId="0" fontId="7" fillId="0" borderId="0" xfId="0" quotePrefix="1" applyNumberFormat="1" applyFont="1"/>
    <xf numFmtId="0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0" fontId="7" fillId="0" borderId="0" xfId="0" applyNumberFormat="1" applyFont="1"/>
    <xf numFmtId="0" fontId="6" fillId="0" borderId="0" xfId="1" applyNumberFormat="1" applyFont="1"/>
    <xf numFmtId="0" fontId="6" fillId="0" borderId="0" xfId="0" pivotButton="1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pivotButton="1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4" xfId="0" applyFont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164" fontId="6" fillId="0" borderId="3" xfId="0" applyNumberFormat="1" applyFont="1" applyBorder="1"/>
    <xf numFmtId="164" fontId="6" fillId="0" borderId="6" xfId="0" applyNumberFormat="1" applyFont="1" applyBorder="1"/>
    <xf numFmtId="164" fontId="6" fillId="0" borderId="4" xfId="0" applyNumberFormat="1" applyFont="1" applyBorder="1"/>
    <xf numFmtId="164" fontId="6" fillId="0" borderId="7" xfId="0" applyNumberFormat="1" applyFont="1" applyBorder="1"/>
    <xf numFmtId="0" fontId="7" fillId="0" borderId="0" xfId="0" applyFont="1"/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0" fontId="4" fillId="0" borderId="0" xfId="2"/>
    <xf numFmtId="49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49" fontId="9" fillId="2" borderId="0" xfId="2" applyNumberFormat="1" applyFont="1" applyFill="1" applyAlignment="1">
      <alignment horizontal="center" vertical="center" wrapText="1"/>
    </xf>
    <xf numFmtId="0" fontId="9" fillId="2" borderId="0" xfId="2" applyFont="1" applyFill="1" applyAlignment="1">
      <alignment horizontal="left" vertical="center" wrapText="1"/>
    </xf>
    <xf numFmtId="49" fontId="4" fillId="0" borderId="0" xfId="2" applyNumberFormat="1" applyAlignment="1">
      <alignment horizontal="center"/>
    </xf>
    <xf numFmtId="0" fontId="10" fillId="0" borderId="0" xfId="3" applyFill="1">
      <alignment vertical="top" wrapText="1"/>
    </xf>
    <xf numFmtId="49" fontId="9" fillId="0" borderId="0" xfId="2" applyNumberFormat="1" applyFont="1" applyAlignment="1">
      <alignment horizontal="left" vertical="center" wrapText="1"/>
    </xf>
    <xf numFmtId="49" fontId="9" fillId="2" borderId="0" xfId="2" applyNumberFormat="1" applyFont="1" applyFill="1" applyAlignment="1">
      <alignment horizontal="left" vertical="center" wrapText="1"/>
    </xf>
    <xf numFmtId="49" fontId="9" fillId="2" borderId="0" xfId="2" quotePrefix="1" applyNumberFormat="1" applyFont="1" applyFill="1" applyAlignment="1">
      <alignment horizontal="left" vertical="center" wrapText="1"/>
    </xf>
    <xf numFmtId="0" fontId="11" fillId="0" borderId="0" xfId="4"/>
    <xf numFmtId="165" fontId="11" fillId="0" borderId="0" xfId="4" applyNumberFormat="1" applyAlignment="1">
      <alignment horizontal="right"/>
    </xf>
    <xf numFmtId="4" fontId="11" fillId="0" borderId="0" xfId="4" applyNumberFormat="1" applyAlignment="1">
      <alignment horizontal="right"/>
    </xf>
    <xf numFmtId="0" fontId="11" fillId="0" borderId="0" xfId="4" applyAlignment="1">
      <alignment horizontal="left"/>
    </xf>
    <xf numFmtId="0" fontId="11" fillId="6" borderId="0" xfId="4" applyFont="1" applyFill="1" applyAlignment="1">
      <alignment horizontal="center"/>
    </xf>
    <xf numFmtId="0" fontId="11" fillId="6" borderId="0" xfId="4" applyFont="1" applyFill="1" applyAlignment="1">
      <alignment horizontal="left"/>
    </xf>
    <xf numFmtId="0" fontId="11" fillId="6" borderId="0" xfId="4" applyFill="1" applyAlignment="1">
      <alignment horizontal="center"/>
    </xf>
    <xf numFmtId="0" fontId="11" fillId="6" borderId="0" xfId="4" applyFill="1" applyAlignment="1">
      <alignment horizontal="left"/>
    </xf>
    <xf numFmtId="165" fontId="11" fillId="0" borderId="0" xfId="4" applyNumberFormat="1" applyAlignment="1">
      <alignment horizontal="left"/>
    </xf>
    <xf numFmtId="0" fontId="12" fillId="7" borderId="9" xfId="0" applyFont="1" applyFill="1" applyBorder="1"/>
    <xf numFmtId="0" fontId="12" fillId="7" borderId="0" xfId="0" applyFont="1" applyFill="1" applyBorder="1" applyAlignment="1">
      <alignment horizontal="center" wrapText="1"/>
    </xf>
    <xf numFmtId="43" fontId="3" fillId="0" borderId="0" xfId="0" applyNumberFormat="1" applyFont="1"/>
    <xf numFmtId="43" fontId="3" fillId="3" borderId="0" xfId="0" applyNumberFormat="1" applyFont="1" applyFill="1"/>
    <xf numFmtId="43" fontId="3" fillId="4" borderId="0" xfId="0" applyNumberFormat="1" applyFont="1" applyFill="1"/>
    <xf numFmtId="43" fontId="3" fillId="5" borderId="0" xfId="0" applyNumberFormat="1" applyFont="1" applyFill="1"/>
    <xf numFmtId="43" fontId="13" fillId="0" borderId="10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3" fillId="8" borderId="0" xfId="0" applyNumberFormat="1" applyFont="1" applyFill="1"/>
    <xf numFmtId="0" fontId="7" fillId="9" borderId="0" xfId="0" applyFont="1" applyFill="1"/>
    <xf numFmtId="0" fontId="7" fillId="10" borderId="0" xfId="0" applyFont="1" applyFill="1"/>
    <xf numFmtId="0" fontId="7" fillId="10" borderId="0" xfId="0" applyFont="1" applyFill="1" applyAlignment="1">
      <alignment horizontal="right"/>
    </xf>
    <xf numFmtId="43" fontId="7" fillId="10" borderId="0" xfId="0" applyNumberFormat="1" applyFont="1" applyFill="1"/>
    <xf numFmtId="43" fontId="2" fillId="4" borderId="0" xfId="0" applyNumberFormat="1" applyFont="1" applyFill="1"/>
    <xf numFmtId="0" fontId="14" fillId="0" borderId="0" xfId="0" pivotButton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wrapText="1"/>
    </xf>
    <xf numFmtId="43" fontId="14" fillId="0" borderId="0" xfId="0" applyNumberFormat="1" applyFont="1"/>
    <xf numFmtId="43" fontId="14" fillId="4" borderId="0" xfId="0" applyNumberFormat="1" applyFont="1" applyFill="1"/>
    <xf numFmtId="43" fontId="14" fillId="5" borderId="0" xfId="0" applyNumberFormat="1" applyFont="1" applyFill="1"/>
    <xf numFmtId="43" fontId="14" fillId="3" borderId="0" xfId="0" applyNumberFormat="1" applyFont="1" applyFill="1"/>
    <xf numFmtId="43" fontId="14" fillId="8" borderId="0" xfId="0" applyNumberFormat="1" applyFont="1" applyFill="1"/>
    <xf numFmtId="43" fontId="1" fillId="4" borderId="0" xfId="0" applyNumberFormat="1" applyFont="1" applyFill="1"/>
  </cellXfs>
  <cellStyles count="5">
    <cellStyle name="Comma" xfId="1" builtinId="3"/>
    <cellStyle name="Normal" xfId="0" builtinId="0"/>
    <cellStyle name="Normal 2" xfId="2"/>
    <cellStyle name="Normal 3" xfId="4"/>
    <cellStyle name="Normal 4" xfId="3"/>
  </cellStyles>
  <dxfs count="1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numFmt numFmtId="164" formatCode="_(&quot;$&quot;* #,##0_);_(&quot;$&quot;* \(#,##0\);_(&quot;$&quot;* &quot;-&quot;??_);_(@_)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bgColor theme="9" tint="0.39997558519241921"/>
        </patternFill>
      </fill>
    </dxf>
    <dxf>
      <fill>
        <patternFill>
          <bgColor theme="8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 Office Expenditure Balances.xlsx]Graph - All!PivotTable1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FY</a:t>
            </a:r>
            <a:r>
              <a:rPr lang="en-US" baseline="0"/>
              <a:t> 13-14 Actuals vs FY 14-15 Original Budget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"/>
              <c:y val="-2.808988764044943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-9.9164957660845386E-17"/>
              <c:y val="-2.996254681647940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- All'!$B$1:$B$2</c:f>
              <c:strCache>
                <c:ptCount val="1"/>
                <c:pt idx="0">
                  <c:v> FY 13-14 Actuals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 - All'!$A$3:$A$10</c:f>
              <c:strCach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</c:strCache>
            </c:strRef>
          </c:cat>
          <c:val>
            <c:numRef>
              <c:f>'Graph - All'!$B$3:$B$10</c:f>
              <c:numCache>
                <c:formatCode>_("$"* #,##0_);_("$"* \(#,##0\);_("$"* "-"??_);_(@_)</c:formatCode>
                <c:ptCount val="7"/>
                <c:pt idx="0">
                  <c:v>837076.35000000021</c:v>
                </c:pt>
                <c:pt idx="1">
                  <c:v>4574798.7800000012</c:v>
                </c:pt>
                <c:pt idx="2">
                  <c:v>2025560.4099999988</c:v>
                </c:pt>
                <c:pt idx="3">
                  <c:v>196235.09</c:v>
                </c:pt>
                <c:pt idx="4">
                  <c:v>3932549.7200000011</c:v>
                </c:pt>
                <c:pt idx="5">
                  <c:v>211644.9</c:v>
                </c:pt>
                <c:pt idx="6">
                  <c:v>11113653.09</c:v>
                </c:pt>
              </c:numCache>
            </c:numRef>
          </c:val>
        </c:ser>
        <c:ser>
          <c:idx val="1"/>
          <c:order val="1"/>
          <c:tx>
            <c:strRef>
              <c:f>'Graph - All'!$C$1:$C$2</c:f>
              <c:strCache>
                <c:ptCount val="1"/>
                <c:pt idx="0">
                  <c:v> FY 14-15 Original Budget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Lbls>
            <c:dLbl>
              <c:idx val="3"/>
              <c:layout>
                <c:manualLayout>
                  <c:x val="0"/>
                  <c:y val="-2.8089887640449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164957660845386E-17"/>
                  <c:y val="-2.996254681647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'Graph - All'!$A$3:$A$10</c:f>
              <c:strCach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</c:strCache>
            </c:strRef>
          </c:cat>
          <c:val>
            <c:numRef>
              <c:f>'Graph - All'!$C$3:$C$10</c:f>
              <c:numCache>
                <c:formatCode>_("$"* #,##0_);_("$"* \(#,##0\);_("$"* "-"??_);_(@_)</c:formatCode>
                <c:ptCount val="7"/>
                <c:pt idx="0">
                  <c:v>628096</c:v>
                </c:pt>
                <c:pt idx="1">
                  <c:v>5604111.4100000001</c:v>
                </c:pt>
                <c:pt idx="2">
                  <c:v>2505396.3199999998</c:v>
                </c:pt>
                <c:pt idx="3">
                  <c:v>241900</c:v>
                </c:pt>
                <c:pt idx="4">
                  <c:v>4348738</c:v>
                </c:pt>
                <c:pt idx="5">
                  <c:v>298125</c:v>
                </c:pt>
                <c:pt idx="6">
                  <c:v>1586000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7579120"/>
        <c:axId val="347578728"/>
      </c:barChart>
      <c:catAx>
        <c:axId val="34757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578728"/>
        <c:crosses val="autoZero"/>
        <c:auto val="1"/>
        <c:lblAlgn val="ctr"/>
        <c:lblOffset val="100"/>
        <c:noMultiLvlLbl val="0"/>
      </c:catAx>
      <c:valAx>
        <c:axId val="347578728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34757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11</xdr:col>
      <xdr:colOff>333375</xdr:colOff>
      <xdr:row>35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rres" refreshedDate="41991.26112638889" createdVersion="5" refreshedVersion="5" recordCount="906">
  <cacheSource type="worksheet">
    <worksheetSource name="Table1"/>
  </cacheSource>
  <cacheFields count="25">
    <cacheField name="District" numFmtId="0">
      <sharedItems/>
    </cacheField>
    <cacheField name="Fund" numFmtId="0">
      <sharedItems/>
    </cacheField>
    <cacheField name="SubFund" numFmtId="0">
      <sharedItems/>
    </cacheField>
    <cacheField name="Site" numFmtId="0">
      <sharedItems/>
    </cacheField>
    <cacheField name="Program" numFmtId="0">
      <sharedItems count="32">
        <s v="0000"/>
        <s v="8103"/>
        <s v="8110"/>
        <s v="8115"/>
        <s v="8203"/>
        <s v="9000"/>
        <s v="9003"/>
        <s v="9004"/>
        <s v="9005"/>
        <s v="9006"/>
        <s v="9007"/>
        <s v="9010"/>
        <s v="9011"/>
        <s v="9014"/>
        <s v="9020"/>
        <s v="9200"/>
        <s v="9301"/>
        <s v="9302"/>
        <s v="9303"/>
        <s v="9304"/>
        <s v="9503"/>
        <s v="9505"/>
        <s v="9506"/>
        <s v="9507"/>
        <s v="9508"/>
        <s v="9509"/>
        <s v="9519"/>
        <s v="9521"/>
        <s v="9600"/>
        <s v="9750"/>
        <s v="9902"/>
        <s v="9999"/>
      </sharedItems>
    </cacheField>
    <cacheField name="SubProgram" numFmtId="0">
      <sharedItems/>
    </cacheField>
    <cacheField name="Object" numFmtId="0">
      <sharedItems/>
    </cacheField>
    <cacheField name="Type" numFmtId="0">
      <sharedItems/>
    </cacheField>
    <cacheField name="FY 13-14 Original Budget" numFmtId="43">
      <sharedItems containsSemiMixedTypes="0" containsString="0" containsNumber="1" containsInteger="1" minValue="-200000" maxValue="977918"/>
    </cacheField>
    <cacheField name="FY 13-14 Budget Revisions" numFmtId="43">
      <sharedItems containsSemiMixedTypes="0" containsString="0" containsNumber="1" minValue="-203000" maxValue="6732100"/>
    </cacheField>
    <cacheField name="FY 13-14 Revised Budget" numFmtId="43">
      <sharedItems containsSemiMixedTypes="0" containsString="0" containsNumber="1" minValue="-200000" maxValue="7482100"/>
    </cacheField>
    <cacheField name="FY 13-14 Actuals" numFmtId="43">
      <sharedItems containsSemiMixedTypes="0" containsString="0" containsNumber="1" minValue="-167550.70000000001" maxValue="7482100"/>
    </cacheField>
    <cacheField name="FY 13-14 Variance" numFmtId="43">
      <sharedItems containsSemiMixedTypes="0" containsString="0" containsNumber="1" minValue="-200000" maxValue="203220.04"/>
    </cacheField>
    <cacheField name="FY 14-15 Original Budget" numFmtId="43">
      <sharedItems containsSemiMixedTypes="0" containsString="0" containsNumber="1" minValue="-150000" maxValue="1211434"/>
    </cacheField>
    <cacheField name="FY 14-15 Budget Revisions" numFmtId="43">
      <sharedItems containsSemiMixedTypes="0" containsString="0" containsNumber="1" minValue="-83000" maxValue="127951.03999999999"/>
    </cacheField>
    <cacheField name="FY 14-15 Revised Budget" numFmtId="43">
      <sharedItems containsSemiMixedTypes="0" containsString="0" containsNumber="1" minValue="-150000" maxValue="1211434"/>
    </cacheField>
    <cacheField name="FY 14-15 Actuals" numFmtId="43">
      <sharedItems containsSemiMixedTypes="0" containsString="0" containsNumber="1" minValue="-5520.03" maxValue="481250.42"/>
    </cacheField>
    <cacheField name="FY 14-15 Encumbrances" numFmtId="43">
      <sharedItems containsSemiMixedTypes="0" containsString="0" containsNumber="1" minValue="0" maxValue="312500"/>
    </cacheField>
    <cacheField name="FY 14-15 Variance" numFmtId="43">
      <sharedItems containsSemiMixedTypes="0" containsString="0" containsNumber="1" minValue="-150000" maxValue="777842.83"/>
    </cacheField>
    <cacheField name="FY 13-14 Budget vs FY 14-15 Budget" numFmtId="43">
      <sharedItems containsSemiMixedTypes="0" containsString="0" containsNumber="1" minValue="-750000" maxValue="336000"/>
    </cacheField>
    <cacheField name="FY 13-14 Actuals vs FY 14-15 Budget" numFmtId="43">
      <sharedItems containsSemiMixedTypes="0" containsString="0" containsNumber="1" minValue="-7482100" maxValue="382839.53"/>
    </cacheField>
    <cacheField name="Major Object Code" numFmtId="0">
      <sharedItems containsSemiMixedTypes="0" containsString="0" containsNumber="1" containsInteger="1" minValue="1000" maxValue="7000" count="7">
        <n v="3000"/>
        <n v="1000"/>
        <n v="2000"/>
        <n v="4000"/>
        <n v="5000"/>
        <n v="6000"/>
        <n v="7000"/>
      </sharedItems>
    </cacheField>
    <cacheField name="2-Digit Object Code" numFmtId="0">
      <sharedItems containsSemiMixedTypes="0" containsString="0" containsNumber="1" containsInteger="1" minValue="1200" maxValue="7300"/>
    </cacheField>
    <cacheField name="Program Name" numFmtId="43">
      <sharedItems count="32">
        <s v="GENERAL PROGRAM"/>
        <s v="DISTANCE EDUCATION"/>
        <s v="TELEVISION"/>
        <s v="PROFESSIONAL DEVELOPMENT CENTR"/>
        <s v="OUTREACH AND RECRUITMENT"/>
        <s v="DISTRICT CHANCELLOR"/>
        <s v="COLLECTIVE BRGN/DIST ASSEMBLY"/>
        <s v="HUMAN RESOURCES"/>
        <s v="DISTRICT HEALTH &amp; SAFETY"/>
        <s v="CONTROLLER"/>
        <s v="PURCHASING AND WAREHOUSING"/>
        <s v="DATA PROCESSING"/>
        <s v="INSURANCE"/>
        <s v="FACILITIES PLANNING/ADM.SVCS."/>
        <s v="ALTERNATE TEXT PROD CENTER"/>
        <s v="BOARD OF TRUSTEES"/>
        <s v="INTERNAL AUDIT"/>
        <s v="BUDGET"/>
        <s v="ACCOUNTING"/>
        <s v="PAYROLL"/>
        <s v="POLICE"/>
        <s v="CUSTODIAL"/>
        <s v="MAINTENANCE"/>
        <s v="PRINTING"/>
        <s v="GEN.SUPPLIES &amp; SERVICES"/>
        <s v="MARKETING &amp; PUBLIC AFFAIRS"/>
        <s v="8TH STREET BUILDING"/>
        <s v="SECURITY"/>
        <s v="UTILITIES-CENTRAL SERVICES"/>
        <s v="EMPLOYEE BENEFITS"/>
        <s v="BOOKSTORE"/>
        <s v="BUDGET SAVINGS"/>
      </sharedItems>
    </cacheField>
    <cacheField name="Object Code Name" numFmtId="43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orres" refreshedDate="41991.274242361113" createdVersion="5" refreshedVersion="5" minRefreshableVersion="3" recordCount="12">
  <cacheSource type="worksheet">
    <worksheetSource ref="A1:AB13" sheet="Vacancies"/>
  </cacheSource>
  <cacheFields count="28">
    <cacheField name="Fund" numFmtId="0">
      <sharedItems/>
    </cacheField>
    <cacheField name="Fund Description" numFmtId="0">
      <sharedItems/>
    </cacheField>
    <cacheField name="Site" numFmtId="0">
      <sharedItems/>
    </cacheField>
    <cacheField name="Site Description" numFmtId="0">
      <sharedItems/>
    </cacheField>
    <cacheField name="Life Span" numFmtId="0">
      <sharedItems/>
    </cacheField>
    <cacheField name="Life Span Description" numFmtId="0">
      <sharedItems/>
    </cacheField>
    <cacheField name="Program" numFmtId="0">
      <sharedItems count="6">
        <s v="9004"/>
        <s v="9507"/>
        <s v="9503"/>
        <s v="8115"/>
        <s v="9010"/>
        <s v="9303"/>
      </sharedItems>
    </cacheField>
    <cacheField name="Program Description" numFmtId="0">
      <sharedItems count="6">
        <s v="HUMAN RESOURCES"/>
        <s v="PRINTING"/>
        <s v="POLICE"/>
        <s v="PROFESSIONAL DEVELOPMENT CENTR"/>
        <s v="DATA PROCESSING"/>
        <s v="ACCOUNTING"/>
      </sharedItems>
    </cacheField>
    <cacheField name="SubProgram" numFmtId="0">
      <sharedItems/>
    </cacheField>
    <cacheField name="SubProgram Description" numFmtId="0">
      <sharedItems/>
    </cacheField>
    <cacheField name="Object" numFmtId="0">
      <sharedItems/>
    </cacheField>
    <cacheField name="Object Description" numFmtId="0">
      <sharedItems/>
    </cacheField>
    <cacheField name="Type" numFmtId="0">
      <sharedItems/>
    </cacheField>
    <cacheField name="Type Description" numFmtId="0">
      <sharedItems/>
    </cacheField>
    <cacheField name="Account Number" numFmtId="0">
      <sharedItems/>
    </cacheField>
    <cacheField name="FY 13-14 Original Budget" numFmtId="4">
      <sharedItems containsMixedTypes="1" containsNumber="1" containsInteger="1" minValue="38661" maxValue="977918"/>
    </cacheField>
    <cacheField name="FY 13-14 Revised Budget" numFmtId="4">
      <sharedItems containsMixedTypes="1" containsNumber="1" containsInteger="1" minValue="32461" maxValue="774918"/>
    </cacheField>
    <cacheField name="FY 14-15 Proposed Budget" numFmtId="4">
      <sharedItems containsMixedTypes="1" containsNumber="1" minValue="41309" maxValue="1211434"/>
    </cacheField>
    <cacheField name="FY 14-15 Proposed FTE" numFmtId="165">
      <sharedItems containsMixedTypes="1" containsNumber="1" minValue="0.8" maxValue="18"/>
    </cacheField>
    <cacheField name="FY 14-15 Actuals" numFmtId="4">
      <sharedItems containsMixedTypes="1" containsNumber="1" minValue="1348.91" maxValue="433591.17"/>
    </cacheField>
    <cacheField name="FY 13-14 Detail" numFmtId="0">
      <sharedItems/>
    </cacheField>
    <cacheField name="FY 13-14 Detail Amount" numFmtId="4">
      <sharedItems containsMixedTypes="1" containsNumber="1" minValue="38660.800000000003" maxValue="141192"/>
    </cacheField>
    <cacheField name="FY 13-14 FTE" numFmtId="165">
      <sharedItems containsMixedTypes="1" containsNumber="1" minValue="0.8" maxValue="1"/>
    </cacheField>
    <cacheField name="FY 14-15 Detail" numFmtId="0">
      <sharedItems/>
    </cacheField>
    <cacheField name="FY 14-15 Detail Amount" numFmtId="4">
      <sharedItems containsSemiMixedTypes="0" containsString="0" containsNumber="1" minValue="7453" maxValue="89436"/>
    </cacheField>
    <cacheField name="FY 14-15 FTE" numFmtId="165">
      <sharedItems containsSemiMixedTypes="0" containsString="0" containsNumber="1" minValue="0.8" maxValue="1"/>
    </cacheField>
    <cacheField name="PCN" numFmtId="0">
      <sharedItems count="12">
        <s v="A338602"/>
        <s v="C338701"/>
        <s v="C333001"/>
        <s v="C310303"/>
        <s v="C310603"/>
        <s v="C122203"/>
        <s v="C311412"/>
        <s v="C331413"/>
        <s v="C331415"/>
        <s v="C331444"/>
        <s v="C331445"/>
        <s v="C337305"/>
      </sharedItems>
    </cacheField>
    <cacheField name="Title" numFmtId="0">
      <sharedItems count="11">
        <s v="VICE CHANCELLOR, HUMAN RESRCS"/>
        <s v="DIRECTOR, HUMAN RESOURCES"/>
        <s v="PRINTING OPERATIONS SUPERVISOR"/>
        <s v="ADMINISTRATIVE ASSISTANT II"/>
        <s v="HUMAN RESOURCES GENERALIST"/>
        <s v="COLLEGE POLICE OFFICER"/>
        <s v="ADMINISTRATIVE ASSISTANT I"/>
        <s v="DATA ANALYST"/>
        <s v="TELECOMMUNICATION SPECIALIST"/>
        <s v="SENIOR PROGRAMMER/ANALYST"/>
        <s v="PAYROLL ACCOUNTA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6">
  <r>
    <s v="72"/>
    <s v="01"/>
    <s v="00"/>
    <s v="03"/>
    <x v="0"/>
    <s v="0000"/>
    <s v="311000"/>
    <s v="0000"/>
    <n v="0"/>
    <n v="0"/>
    <n v="0"/>
    <n v="0"/>
    <n v="0"/>
    <n v="0"/>
    <n v="0"/>
    <n v="0"/>
    <n v="3859.01"/>
    <n v="0"/>
    <n v="-3859.01"/>
    <n v="0"/>
    <n v="0"/>
    <x v="0"/>
    <n v="3100"/>
    <x v="0"/>
    <s v="CERTIFICATED RETIREMENT"/>
  </r>
  <r>
    <s v="72"/>
    <s v="01"/>
    <s v="00"/>
    <s v="03"/>
    <x v="0"/>
    <s v="0000"/>
    <s v="334000"/>
    <s v="0000"/>
    <n v="0"/>
    <n v="0"/>
    <n v="0"/>
    <n v="0"/>
    <n v="0"/>
    <n v="0"/>
    <n v="0"/>
    <n v="0"/>
    <n v="272.16000000000003"/>
    <n v="0"/>
    <n v="-272.16000000000003"/>
    <n v="0"/>
    <n v="0"/>
    <x v="0"/>
    <n v="3300"/>
    <x v="0"/>
    <s v="OASDHI/FICA"/>
  </r>
  <r>
    <s v="72"/>
    <s v="01"/>
    <s v="00"/>
    <s v="03"/>
    <x v="1"/>
    <s v="0000"/>
    <s v="120100"/>
    <s v="6010"/>
    <n v="109763"/>
    <n v="0"/>
    <n v="109763"/>
    <n v="100147.8"/>
    <n v="9615.2000000000007"/>
    <n v="0"/>
    <n v="0"/>
    <n v="0"/>
    <n v="0"/>
    <n v="0"/>
    <n v="0"/>
    <n v="-109763"/>
    <n v="-100147.8"/>
    <x v="1"/>
    <n v="1200"/>
    <x v="1"/>
    <s v="CONTRACT CERT. ADMINISTRATORS"/>
  </r>
  <r>
    <s v="72"/>
    <s v="01"/>
    <s v="00"/>
    <s v="03"/>
    <x v="1"/>
    <s v="0000"/>
    <s v="210000"/>
    <s v="6010"/>
    <n v="0"/>
    <n v="0"/>
    <n v="0"/>
    <n v="19679.68"/>
    <n v="-19679.68"/>
    <n v="125369"/>
    <n v="0"/>
    <n v="125369"/>
    <n v="52010.25"/>
    <n v="0"/>
    <n v="73358.75"/>
    <n v="125369"/>
    <n v="105689.32"/>
    <x v="2"/>
    <n v="2100"/>
    <x v="1"/>
    <s v="CLASSIFIED MANAGERS-NON-INSTRU"/>
  </r>
  <r>
    <s v="72"/>
    <s v="01"/>
    <s v="00"/>
    <s v="03"/>
    <x v="1"/>
    <s v="0000"/>
    <s v="218100"/>
    <s v="6010"/>
    <n v="73292"/>
    <n v="0"/>
    <n v="73292"/>
    <n v="76470.399999999994"/>
    <n v="-3178.4"/>
    <n v="79178"/>
    <n v="0"/>
    <n v="79178"/>
    <n v="33956.75"/>
    <n v="0"/>
    <n v="45221.25"/>
    <n v="5886"/>
    <n v="2707.6000000000058"/>
    <x v="2"/>
    <n v="2100"/>
    <x v="1"/>
    <s v="CLASSIFIED MANAGERS-NON-INSTRU"/>
  </r>
  <r>
    <s v="72"/>
    <s v="01"/>
    <s v="00"/>
    <s v="03"/>
    <x v="1"/>
    <s v="0000"/>
    <s v="218100"/>
    <s v="6150"/>
    <n v="127488"/>
    <n v="-33000"/>
    <n v="94488"/>
    <n v="70272.36"/>
    <n v="24215.64"/>
    <n v="136487"/>
    <n v="0"/>
    <n v="136487"/>
    <n v="53621.4"/>
    <n v="0"/>
    <n v="82865.600000000006"/>
    <n v="8999"/>
    <n v="66214.64"/>
    <x v="2"/>
    <n v="2100"/>
    <x v="1"/>
    <s v="CLASSIFIED MANAGERS-NON-INSTRU"/>
  </r>
  <r>
    <s v="72"/>
    <s v="01"/>
    <s v="00"/>
    <s v="03"/>
    <x v="1"/>
    <s v="0000"/>
    <s v="238500"/>
    <s v="6150"/>
    <n v="0"/>
    <n v="3000"/>
    <n v="3000"/>
    <n v="0"/>
    <n v="3000"/>
    <n v="0"/>
    <n v="0"/>
    <n v="0"/>
    <n v="0"/>
    <n v="0"/>
    <n v="0"/>
    <n v="0"/>
    <n v="0"/>
    <x v="2"/>
    <n v="2300"/>
    <x v="1"/>
    <s v="NON-INSTRUCTION HOURLY CLASS."/>
  </r>
  <r>
    <s v="72"/>
    <s v="01"/>
    <s v="00"/>
    <s v="03"/>
    <x v="1"/>
    <s v="0000"/>
    <s v="238600"/>
    <s v="6150"/>
    <n v="0"/>
    <n v="0"/>
    <n v="0"/>
    <n v="17725.8"/>
    <n v="-17725.8"/>
    <n v="0"/>
    <n v="0"/>
    <n v="0"/>
    <n v="0"/>
    <n v="0"/>
    <n v="0"/>
    <n v="0"/>
    <n v="-17725.8"/>
    <x v="2"/>
    <n v="2300"/>
    <x v="1"/>
    <s v="NON-INSTRUCTION HOURLY CLASS."/>
  </r>
  <r>
    <s v="72"/>
    <s v="01"/>
    <s v="00"/>
    <s v="03"/>
    <x v="1"/>
    <s v="0000"/>
    <s v="312000"/>
    <s v="6010"/>
    <n v="0"/>
    <n v="0"/>
    <n v="0"/>
    <n v="1623.58"/>
    <n v="-1623.58"/>
    <n v="0"/>
    <n v="0"/>
    <n v="0"/>
    <n v="4618.5200000000004"/>
    <n v="0"/>
    <n v="-4618.5200000000004"/>
    <n v="0"/>
    <n v="-1623.58"/>
    <x v="0"/>
    <n v="3100"/>
    <x v="1"/>
    <s v="CERTIFICATED RETIREMENT"/>
  </r>
  <r>
    <s v="72"/>
    <s v="01"/>
    <s v="00"/>
    <s v="03"/>
    <x v="1"/>
    <s v="0000"/>
    <s v="315000"/>
    <s v="6010"/>
    <n v="0"/>
    <n v="0"/>
    <n v="0"/>
    <n v="0"/>
    <n v="0"/>
    <n v="0"/>
    <n v="0"/>
    <n v="0"/>
    <n v="3.11"/>
    <n v="0"/>
    <n v="-3.11"/>
    <n v="0"/>
    <n v="0"/>
    <x v="0"/>
    <n v="3100"/>
    <x v="1"/>
    <s v="CERTIFICATED RETIREMENT"/>
  </r>
  <r>
    <s v="72"/>
    <s v="01"/>
    <s v="00"/>
    <s v="03"/>
    <x v="1"/>
    <s v="0000"/>
    <s v="316000"/>
    <s v="6010"/>
    <n v="9055"/>
    <n v="0"/>
    <n v="9055"/>
    <n v="8262.2099999999991"/>
    <n v="792.79"/>
    <n v="0"/>
    <n v="0"/>
    <n v="0"/>
    <n v="0"/>
    <n v="0"/>
    <n v="0"/>
    <n v="-9055"/>
    <n v="-8262.2099999999991"/>
    <x v="0"/>
    <n v="3100"/>
    <x v="1"/>
    <s v="CERTIFICATED RETIREMENT"/>
  </r>
  <r>
    <s v="72"/>
    <s v="01"/>
    <s v="00"/>
    <s v="03"/>
    <x v="1"/>
    <s v="0000"/>
    <s v="318000"/>
    <s v="6010"/>
    <n v="69"/>
    <n v="0"/>
    <n v="69"/>
    <n v="34.630000000000003"/>
    <n v="34.369999999999997"/>
    <n v="0"/>
    <n v="0"/>
    <n v="0"/>
    <n v="12.44"/>
    <n v="0"/>
    <n v="-12.44"/>
    <n v="-69"/>
    <n v="-34.630000000000003"/>
    <x v="0"/>
    <n v="3100"/>
    <x v="1"/>
    <s v="CERTIFICATED RETIREMENT"/>
  </r>
  <r>
    <s v="72"/>
    <s v="01"/>
    <s v="00"/>
    <s v="03"/>
    <x v="1"/>
    <s v="0000"/>
    <s v="322000"/>
    <s v="6010"/>
    <n v="0"/>
    <n v="0"/>
    <n v="0"/>
    <n v="0"/>
    <n v="0"/>
    <n v="14752"/>
    <n v="0"/>
    <n v="14752"/>
    <n v="0"/>
    <n v="0"/>
    <n v="14752"/>
    <n v="14752"/>
    <n v="14752"/>
    <x v="0"/>
    <n v="3200"/>
    <x v="1"/>
    <s v="CLASSIFIED RETIREMENT"/>
  </r>
  <r>
    <s v="72"/>
    <s v="01"/>
    <s v="00"/>
    <s v="03"/>
    <x v="1"/>
    <s v="0000"/>
    <s v="322800"/>
    <s v="6010"/>
    <n v="8396"/>
    <n v="0"/>
    <n v="8396"/>
    <n v="8386.02"/>
    <n v="9.98"/>
    <n v="9357"/>
    <n v="0"/>
    <n v="9357"/>
    <n v="4371.25"/>
    <n v="0"/>
    <n v="4985.75"/>
    <n v="961"/>
    <n v="970.97999999999956"/>
    <x v="0"/>
    <n v="3200"/>
    <x v="1"/>
    <s v="CLASSIFIED RETIREMENT"/>
  </r>
  <r>
    <s v="72"/>
    <s v="01"/>
    <s v="00"/>
    <s v="03"/>
    <x v="1"/>
    <s v="0000"/>
    <s v="322800"/>
    <s v="6150"/>
    <n v="7066"/>
    <n v="0"/>
    <n v="7066"/>
    <n v="7731.29"/>
    <n v="-665.29"/>
    <n v="16129"/>
    <n v="0"/>
    <n v="16129"/>
    <n v="6629.98"/>
    <n v="0"/>
    <n v="9499.02"/>
    <n v="9063"/>
    <n v="8397.7099999999991"/>
    <x v="0"/>
    <n v="3200"/>
    <x v="1"/>
    <s v="CLASSIFIED RETIREMENT"/>
  </r>
  <r>
    <s v="72"/>
    <s v="01"/>
    <s v="00"/>
    <s v="03"/>
    <x v="1"/>
    <s v="0000"/>
    <s v="332800"/>
    <s v="6010"/>
    <n v="4544"/>
    <n v="0"/>
    <n v="4544"/>
    <n v="4544.0600000000004"/>
    <n v="-0.06"/>
    <n v="4909"/>
    <n v="0"/>
    <n v="4909"/>
    <n v="2302.4299999999998"/>
    <n v="0"/>
    <n v="2606.5700000000002"/>
    <n v="365"/>
    <n v="364.9399999999996"/>
    <x v="0"/>
    <n v="3300"/>
    <x v="1"/>
    <s v="OASDHI/FICA"/>
  </r>
  <r>
    <s v="72"/>
    <s v="01"/>
    <s v="00"/>
    <s v="03"/>
    <x v="1"/>
    <s v="0000"/>
    <s v="332800"/>
    <s v="6150"/>
    <n v="7904"/>
    <n v="0"/>
    <n v="7904"/>
    <n v="3983.13"/>
    <n v="3920.87"/>
    <n v="8462"/>
    <n v="0"/>
    <n v="8462"/>
    <n v="3380.02"/>
    <n v="0"/>
    <n v="5081.9799999999996"/>
    <n v="558"/>
    <n v="4478.87"/>
    <x v="0"/>
    <n v="3300"/>
    <x v="1"/>
    <s v="OASDHI/FICA"/>
  </r>
  <r>
    <s v="72"/>
    <s v="01"/>
    <s v="00"/>
    <s v="03"/>
    <x v="1"/>
    <s v="0000"/>
    <s v="334600"/>
    <s v="6010"/>
    <n v="2788"/>
    <n v="0"/>
    <n v="2788"/>
    <n v="2909.37"/>
    <n v="-121.37"/>
    <n v="3100"/>
    <n v="0"/>
    <n v="3100"/>
    <n v="1337.96"/>
    <n v="0"/>
    <n v="1762.04"/>
    <n v="312"/>
    <n v="190.63000000000011"/>
    <x v="0"/>
    <n v="3300"/>
    <x v="1"/>
    <s v="OASDHI/FICA"/>
  </r>
  <r>
    <s v="72"/>
    <s v="01"/>
    <s v="00"/>
    <s v="03"/>
    <x v="1"/>
    <s v="0000"/>
    <s v="334600"/>
    <s v="6150"/>
    <n v="1849"/>
    <n v="0"/>
    <n v="1849"/>
    <n v="1188.52"/>
    <n v="660.48"/>
    <n v="1979"/>
    <n v="0"/>
    <n v="1979"/>
    <n v="790.49"/>
    <n v="0"/>
    <n v="1188.51"/>
    <n v="130"/>
    <n v="790.48"/>
    <x v="0"/>
    <n v="3300"/>
    <x v="1"/>
    <s v="OASDHI/FICA"/>
  </r>
  <r>
    <s v="72"/>
    <s v="01"/>
    <s v="00"/>
    <s v="03"/>
    <x v="1"/>
    <s v="0000"/>
    <s v="336000"/>
    <s v="6150"/>
    <n v="0"/>
    <n v="0"/>
    <n v="0"/>
    <n v="230.44"/>
    <n v="-230.44"/>
    <n v="0"/>
    <n v="0"/>
    <n v="0"/>
    <n v="0"/>
    <n v="0"/>
    <n v="0"/>
    <n v="0"/>
    <n v="-230.44"/>
    <x v="0"/>
    <n v="3300"/>
    <x v="1"/>
    <s v="OASDHI/FICA"/>
  </r>
  <r>
    <s v="72"/>
    <s v="01"/>
    <s v="00"/>
    <s v="03"/>
    <x v="1"/>
    <s v="0000"/>
    <s v="342100"/>
    <s v="6010"/>
    <n v="756"/>
    <n v="0"/>
    <n v="756"/>
    <n v="875.32"/>
    <n v="-119.32"/>
    <n v="1540"/>
    <n v="0"/>
    <n v="1540"/>
    <n v="640.70000000000005"/>
    <n v="0"/>
    <n v="899.3"/>
    <n v="784"/>
    <n v="664.68"/>
    <x v="0"/>
    <n v="3400"/>
    <x v="1"/>
    <s v="HEALTH AND WELFARE BENEFITS"/>
  </r>
  <r>
    <s v="72"/>
    <s v="01"/>
    <s v="00"/>
    <s v="03"/>
    <x v="1"/>
    <s v="0000"/>
    <s v="342100"/>
    <s v="6150"/>
    <n v="1019"/>
    <n v="0"/>
    <n v="1019"/>
    <n v="463.13"/>
    <n v="555.87"/>
    <n v="1464"/>
    <n v="0"/>
    <n v="1464"/>
    <n v="609.95000000000005"/>
    <n v="0"/>
    <n v="854.05"/>
    <n v="445"/>
    <n v="1000.87"/>
    <x v="0"/>
    <n v="3400"/>
    <x v="1"/>
    <s v="HEALTH AND WELFARE BENEFITS"/>
  </r>
  <r>
    <s v="72"/>
    <s v="01"/>
    <s v="00"/>
    <s v="03"/>
    <x v="1"/>
    <s v="0000"/>
    <s v="342200"/>
    <s v="6150"/>
    <n v="13257"/>
    <n v="0"/>
    <n v="13257"/>
    <n v="0"/>
    <n v="13257"/>
    <n v="0"/>
    <n v="0"/>
    <n v="0"/>
    <n v="0"/>
    <n v="0"/>
    <n v="0"/>
    <n v="-13257"/>
    <n v="0"/>
    <x v="0"/>
    <n v="3400"/>
    <x v="1"/>
    <s v="HEALTH AND WELFARE BENEFITS"/>
  </r>
  <r>
    <s v="72"/>
    <s v="01"/>
    <s v="00"/>
    <s v="03"/>
    <x v="1"/>
    <s v="0000"/>
    <s v="342300"/>
    <s v="6150"/>
    <n v="0"/>
    <n v="0"/>
    <n v="0"/>
    <n v="15235.54"/>
    <n v="-15235.54"/>
    <n v="29122"/>
    <n v="0"/>
    <n v="29122"/>
    <n v="12134.25"/>
    <n v="0"/>
    <n v="16987.75"/>
    <n v="29122"/>
    <n v="13886.46"/>
    <x v="0"/>
    <n v="3400"/>
    <x v="1"/>
    <s v="HEALTH AND WELFARE BENEFITS"/>
  </r>
  <r>
    <s v="72"/>
    <s v="01"/>
    <s v="00"/>
    <s v="03"/>
    <x v="1"/>
    <s v="0000"/>
    <s v="342400"/>
    <s v="6010"/>
    <n v="27795"/>
    <n v="0"/>
    <n v="27795"/>
    <n v="29342.04"/>
    <n v="-1547.04"/>
    <n v="39260"/>
    <n v="0"/>
    <n v="39260"/>
    <n v="16347.05"/>
    <n v="0"/>
    <n v="22912.95"/>
    <n v="11465"/>
    <n v="9917.9599999999991"/>
    <x v="0"/>
    <n v="3400"/>
    <x v="1"/>
    <s v="HEALTH AND WELFARE BENEFITS"/>
  </r>
  <r>
    <s v="72"/>
    <s v="01"/>
    <s v="00"/>
    <s v="03"/>
    <x v="1"/>
    <s v="0000"/>
    <s v="342500"/>
    <s v="6010"/>
    <n v="430"/>
    <n v="0"/>
    <n v="430"/>
    <n v="455.42"/>
    <n v="-25.42"/>
    <n v="521"/>
    <n v="0"/>
    <n v="521"/>
    <n v="216.95"/>
    <n v="0"/>
    <n v="304.05"/>
    <n v="91"/>
    <n v="65.579999999999984"/>
    <x v="0"/>
    <n v="3400"/>
    <x v="1"/>
    <s v="HEALTH AND WELFARE BENEFITS"/>
  </r>
  <r>
    <s v="72"/>
    <s v="01"/>
    <s v="00"/>
    <s v="03"/>
    <x v="1"/>
    <s v="0000"/>
    <s v="342500"/>
    <s v="6150"/>
    <n v="215"/>
    <n v="0"/>
    <n v="215"/>
    <n v="0"/>
    <n v="215"/>
    <n v="0"/>
    <n v="0"/>
    <n v="0"/>
    <n v="0"/>
    <n v="0"/>
    <n v="0"/>
    <n v="-215"/>
    <n v="0"/>
    <x v="0"/>
    <n v="3400"/>
    <x v="1"/>
    <s v="HEALTH AND WELFARE BENEFITS"/>
  </r>
  <r>
    <s v="72"/>
    <s v="01"/>
    <s v="00"/>
    <s v="03"/>
    <x v="1"/>
    <s v="0000"/>
    <s v="343300"/>
    <s v="6010"/>
    <n v="9280"/>
    <n v="0"/>
    <n v="9280"/>
    <n v="7733.4"/>
    <n v="1546.6"/>
    <n v="0"/>
    <n v="0"/>
    <n v="0"/>
    <n v="0"/>
    <n v="0"/>
    <n v="0"/>
    <n v="-9280"/>
    <n v="-7733.4"/>
    <x v="0"/>
    <n v="3400"/>
    <x v="1"/>
    <s v="HEALTH AND WELFARE BENEFITS"/>
  </r>
  <r>
    <s v="72"/>
    <s v="01"/>
    <s v="00"/>
    <s v="03"/>
    <x v="1"/>
    <s v="0000"/>
    <s v="343400"/>
    <s v="6010"/>
    <n v="713"/>
    <n v="0"/>
    <n v="713"/>
    <n v="594.20000000000005"/>
    <n v="118.8"/>
    <n v="0"/>
    <n v="0"/>
    <n v="0"/>
    <n v="0"/>
    <n v="0"/>
    <n v="0"/>
    <n v="-713"/>
    <n v="-594.20000000000005"/>
    <x v="0"/>
    <n v="3400"/>
    <x v="1"/>
    <s v="HEALTH AND WELFARE BENEFITS"/>
  </r>
  <r>
    <s v="72"/>
    <s v="01"/>
    <s v="00"/>
    <s v="03"/>
    <x v="1"/>
    <s v="0000"/>
    <s v="343500"/>
    <s v="6010"/>
    <n v="151"/>
    <n v="0"/>
    <n v="151"/>
    <n v="125.5"/>
    <n v="25.5"/>
    <n v="0"/>
    <n v="0"/>
    <n v="0"/>
    <n v="0"/>
    <n v="0"/>
    <n v="0"/>
    <n v="-151"/>
    <n v="-125.5"/>
    <x v="0"/>
    <n v="3400"/>
    <x v="1"/>
    <s v="HEALTH AND WELFARE BENEFITS"/>
  </r>
  <r>
    <s v="72"/>
    <s v="01"/>
    <s v="00"/>
    <s v="03"/>
    <x v="1"/>
    <s v="0000"/>
    <s v="352000"/>
    <s v="6010"/>
    <n v="0"/>
    <n v="0"/>
    <n v="0"/>
    <n v="9.82"/>
    <n v="-9.82"/>
    <n v="63"/>
    <n v="0"/>
    <n v="63"/>
    <n v="25.93"/>
    <n v="0"/>
    <n v="37.07"/>
    <n v="63"/>
    <n v="53.18"/>
    <x v="0"/>
    <n v="3500"/>
    <x v="1"/>
    <s v="STATE UNEMPLOYMENT INSURANCE"/>
  </r>
  <r>
    <s v="72"/>
    <s v="01"/>
    <s v="00"/>
    <s v="03"/>
    <x v="1"/>
    <s v="0000"/>
    <s v="352800"/>
    <s v="6010"/>
    <n v="37"/>
    <n v="0"/>
    <n v="37"/>
    <n v="36.58"/>
    <n v="0.42"/>
    <n v="40"/>
    <n v="0"/>
    <n v="40"/>
    <n v="18.579999999999998"/>
    <n v="0"/>
    <n v="21.42"/>
    <n v="3"/>
    <n v="3.4200000000000017"/>
    <x v="0"/>
    <n v="3500"/>
    <x v="1"/>
    <s v="STATE UNEMPLOYMENT INSURANCE"/>
  </r>
  <r>
    <s v="72"/>
    <s v="01"/>
    <s v="00"/>
    <s v="03"/>
    <x v="1"/>
    <s v="0000"/>
    <s v="352800"/>
    <s v="6150"/>
    <n v="64"/>
    <n v="0"/>
    <n v="64"/>
    <n v="40.97"/>
    <n v="23.03"/>
    <n v="68"/>
    <n v="0"/>
    <n v="68"/>
    <n v="27.26"/>
    <n v="0"/>
    <n v="40.74"/>
    <n v="4"/>
    <n v="27.03"/>
    <x v="0"/>
    <n v="3500"/>
    <x v="1"/>
    <s v="STATE UNEMPLOYMENT INSURANCE"/>
  </r>
  <r>
    <s v="72"/>
    <s v="01"/>
    <s v="00"/>
    <s v="03"/>
    <x v="1"/>
    <s v="0000"/>
    <s v="353000"/>
    <s v="6010"/>
    <n v="59"/>
    <n v="0"/>
    <n v="59"/>
    <n v="53.6"/>
    <n v="5.4"/>
    <n v="4"/>
    <n v="0"/>
    <n v="4"/>
    <n v="1.55"/>
    <n v="0"/>
    <n v="2.4500000000000002"/>
    <n v="-55"/>
    <n v="-49.6"/>
    <x v="0"/>
    <n v="3500"/>
    <x v="1"/>
    <s v="STATE UNEMPLOYMENT INSURANCE"/>
  </r>
  <r>
    <s v="72"/>
    <s v="01"/>
    <s v="00"/>
    <s v="03"/>
    <x v="1"/>
    <s v="0000"/>
    <s v="353800"/>
    <s v="6010"/>
    <n v="0"/>
    <n v="0"/>
    <n v="0"/>
    <n v="0.12"/>
    <n v="-0.12"/>
    <n v="0"/>
    <n v="0"/>
    <n v="0"/>
    <n v="0.04"/>
    <n v="0"/>
    <n v="-0.04"/>
    <n v="0"/>
    <n v="-0.12"/>
    <x v="0"/>
    <n v="3500"/>
    <x v="1"/>
    <s v="STATE UNEMPLOYMENT INSURANCE"/>
  </r>
  <r>
    <s v="72"/>
    <s v="01"/>
    <s v="00"/>
    <s v="03"/>
    <x v="1"/>
    <s v="0000"/>
    <s v="362000"/>
    <s v="6010"/>
    <n v="0"/>
    <n v="0"/>
    <n v="0"/>
    <n v="175"/>
    <n v="-175"/>
    <n v="1053"/>
    <n v="0"/>
    <n v="1053"/>
    <n v="437.5"/>
    <n v="0"/>
    <n v="615.5"/>
    <n v="1053"/>
    <n v="878"/>
    <x v="0"/>
    <n v="3600"/>
    <x v="1"/>
    <s v="WORKERS COMPENSATION INSURANCE"/>
  </r>
  <r>
    <s v="72"/>
    <s v="01"/>
    <s v="00"/>
    <s v="03"/>
    <x v="1"/>
    <s v="0000"/>
    <s v="362800"/>
    <s v="6010"/>
    <n v="3000"/>
    <n v="0"/>
    <n v="3000"/>
    <n v="3000"/>
    <n v="0"/>
    <n v="3000"/>
    <n v="0"/>
    <n v="3000"/>
    <n v="1250"/>
    <n v="0"/>
    <n v="1750"/>
    <n v="0"/>
    <n v="0"/>
    <x v="0"/>
    <n v="3600"/>
    <x v="1"/>
    <s v="WORKERS COMPENSATION INSURANCE"/>
  </r>
  <r>
    <s v="72"/>
    <s v="01"/>
    <s v="00"/>
    <s v="03"/>
    <x v="1"/>
    <s v="0000"/>
    <s v="362800"/>
    <s v="6150"/>
    <n v="1500"/>
    <n v="0"/>
    <n v="1500"/>
    <n v="1625"/>
    <n v="-125"/>
    <n v="3000"/>
    <n v="0"/>
    <n v="3000"/>
    <n v="1250"/>
    <n v="0"/>
    <n v="1750"/>
    <n v="1500"/>
    <n v="1375"/>
    <x v="0"/>
    <n v="3600"/>
    <x v="1"/>
    <s v="WORKERS COMPENSATION INSURANCE"/>
  </r>
  <r>
    <s v="72"/>
    <s v="01"/>
    <s v="00"/>
    <s v="03"/>
    <x v="1"/>
    <s v="0000"/>
    <s v="363000"/>
    <s v="6010"/>
    <n v="1050"/>
    <n v="0"/>
    <n v="1050"/>
    <n v="875"/>
    <n v="175"/>
    <n v="0"/>
    <n v="0"/>
    <n v="0"/>
    <n v="0"/>
    <n v="0"/>
    <n v="0"/>
    <n v="-1050"/>
    <n v="-875"/>
    <x v="0"/>
    <n v="3600"/>
    <x v="1"/>
    <s v="WORKERS COMPENSATION INSURANCE"/>
  </r>
  <r>
    <s v="72"/>
    <s v="01"/>
    <s v="00"/>
    <s v="03"/>
    <x v="1"/>
    <s v="0000"/>
    <s v="392000"/>
    <s v="6010"/>
    <n v="0"/>
    <n v="0"/>
    <n v="0"/>
    <n v="5.8"/>
    <n v="-5.8"/>
    <n v="35"/>
    <n v="0"/>
    <n v="35"/>
    <n v="14.5"/>
    <n v="0"/>
    <n v="20.5"/>
    <n v="35"/>
    <n v="29.2"/>
    <x v="0"/>
    <n v="3900"/>
    <x v="1"/>
    <s v="OTHER BENEFITS"/>
  </r>
  <r>
    <s v="72"/>
    <s v="01"/>
    <s v="00"/>
    <s v="03"/>
    <x v="1"/>
    <s v="0000"/>
    <s v="392800"/>
    <s v="6010"/>
    <n v="99"/>
    <n v="0"/>
    <n v="99"/>
    <n v="99.36"/>
    <n v="-0.36"/>
    <n v="99"/>
    <n v="0"/>
    <n v="99"/>
    <n v="41.4"/>
    <n v="0"/>
    <n v="57.6"/>
    <n v="0"/>
    <n v="-0.35999999999999943"/>
    <x v="0"/>
    <n v="3900"/>
    <x v="1"/>
    <s v="OTHER BENEFITS"/>
  </r>
  <r>
    <s v="72"/>
    <s v="01"/>
    <s v="00"/>
    <s v="03"/>
    <x v="1"/>
    <s v="0000"/>
    <s v="392800"/>
    <s v="6150"/>
    <n v="50"/>
    <n v="0"/>
    <n v="50"/>
    <n v="53.82"/>
    <n v="-3.82"/>
    <n v="99"/>
    <n v="0"/>
    <n v="99"/>
    <n v="41.4"/>
    <n v="0"/>
    <n v="57.6"/>
    <n v="49"/>
    <n v="45.18"/>
    <x v="0"/>
    <n v="3900"/>
    <x v="1"/>
    <s v="OTHER BENEFITS"/>
  </r>
  <r>
    <s v="72"/>
    <s v="01"/>
    <s v="00"/>
    <s v="03"/>
    <x v="1"/>
    <s v="0000"/>
    <s v="393000"/>
    <s v="6010"/>
    <n v="35"/>
    <n v="0"/>
    <n v="35"/>
    <n v="29"/>
    <n v="6"/>
    <n v="0"/>
    <n v="0"/>
    <n v="0"/>
    <n v="0"/>
    <n v="0"/>
    <n v="0"/>
    <n v="-35"/>
    <n v="-29"/>
    <x v="0"/>
    <n v="3900"/>
    <x v="1"/>
    <s v="OTHER BENEFITS"/>
  </r>
  <r>
    <s v="72"/>
    <s v="01"/>
    <s v="00"/>
    <s v="03"/>
    <x v="1"/>
    <s v="0000"/>
    <s v="398200"/>
    <s v="6010"/>
    <n v="0"/>
    <n v="0"/>
    <n v="0"/>
    <n v="2.8"/>
    <n v="-2.8"/>
    <n v="17"/>
    <n v="0"/>
    <n v="17"/>
    <n v="7"/>
    <n v="0"/>
    <n v="10"/>
    <n v="17"/>
    <n v="14.2"/>
    <x v="0"/>
    <n v="3900"/>
    <x v="1"/>
    <s v="OTHER BENEFITS"/>
  </r>
  <r>
    <s v="72"/>
    <s v="01"/>
    <s v="00"/>
    <s v="03"/>
    <x v="1"/>
    <s v="0000"/>
    <s v="398300"/>
    <s v="6010"/>
    <n v="48"/>
    <n v="0"/>
    <n v="48"/>
    <n v="48"/>
    <n v="0"/>
    <n v="48"/>
    <n v="0"/>
    <n v="48"/>
    <n v="20"/>
    <n v="0"/>
    <n v="28"/>
    <n v="0"/>
    <n v="0"/>
    <x v="0"/>
    <n v="3900"/>
    <x v="1"/>
    <s v="OTHER BENEFITS"/>
  </r>
  <r>
    <s v="72"/>
    <s v="01"/>
    <s v="00"/>
    <s v="03"/>
    <x v="1"/>
    <s v="0000"/>
    <s v="398300"/>
    <s v="6150"/>
    <n v="24"/>
    <n v="0"/>
    <n v="24"/>
    <n v="26"/>
    <n v="-2"/>
    <n v="48"/>
    <n v="0"/>
    <n v="48"/>
    <n v="20"/>
    <n v="0"/>
    <n v="28"/>
    <n v="24"/>
    <n v="22"/>
    <x v="0"/>
    <n v="3900"/>
    <x v="1"/>
    <s v="OTHER BENEFITS"/>
  </r>
  <r>
    <s v="72"/>
    <s v="01"/>
    <s v="00"/>
    <s v="03"/>
    <x v="1"/>
    <s v="0000"/>
    <s v="398400"/>
    <s v="6010"/>
    <n v="17"/>
    <n v="0"/>
    <n v="17"/>
    <n v="14"/>
    <n v="3"/>
    <n v="0"/>
    <n v="0"/>
    <n v="0"/>
    <n v="0"/>
    <n v="0"/>
    <n v="0"/>
    <n v="-17"/>
    <n v="-14"/>
    <x v="0"/>
    <n v="3900"/>
    <x v="1"/>
    <s v="OTHER BENEFITS"/>
  </r>
  <r>
    <s v="72"/>
    <s v="01"/>
    <s v="00"/>
    <s v="03"/>
    <x v="1"/>
    <s v="0000"/>
    <s v="421000"/>
    <s v="6150"/>
    <n v="500"/>
    <n v="0"/>
    <n v="500"/>
    <n v="0"/>
    <n v="500"/>
    <n v="500"/>
    <n v="0"/>
    <n v="500"/>
    <n v="0"/>
    <n v="0"/>
    <n v="500"/>
    <n v="0"/>
    <n v="500"/>
    <x v="3"/>
    <n v="4200"/>
    <x v="1"/>
    <s v="BOOK,MAGAZINE&amp;PERIOD-DIST.USE"/>
  </r>
  <r>
    <s v="72"/>
    <s v="01"/>
    <s v="00"/>
    <s v="03"/>
    <x v="1"/>
    <s v="0000"/>
    <s v="422000"/>
    <s v="6150"/>
    <n v="500"/>
    <n v="0"/>
    <n v="500"/>
    <n v="0"/>
    <n v="500"/>
    <n v="500"/>
    <n v="0"/>
    <n v="500"/>
    <n v="0"/>
    <n v="0"/>
    <n v="500"/>
    <n v="0"/>
    <n v="500"/>
    <x v="3"/>
    <n v="4200"/>
    <x v="1"/>
    <s v="BOOK,MAGAZINE&amp;PERIOD-DIST.USE"/>
  </r>
  <r>
    <s v="72"/>
    <s v="01"/>
    <s v="00"/>
    <s v="03"/>
    <x v="1"/>
    <s v="0000"/>
    <s v="443000"/>
    <s v="6150"/>
    <n v="2000"/>
    <n v="0"/>
    <n v="2000"/>
    <n v="1957"/>
    <n v="43"/>
    <n v="2000"/>
    <n v="0"/>
    <n v="2000"/>
    <n v="1835.46"/>
    <n v="0"/>
    <n v="164.54"/>
    <n v="0"/>
    <n v="43"/>
    <x v="3"/>
    <n v="4400"/>
    <x v="1"/>
    <s v="MEDIA AND SOFTWARE-DISTRCT USE"/>
  </r>
  <r>
    <s v="72"/>
    <s v="01"/>
    <s v="00"/>
    <s v="03"/>
    <x v="1"/>
    <s v="0000"/>
    <s v="450000"/>
    <s v="6150"/>
    <n v="4000"/>
    <n v="9000"/>
    <n v="13000"/>
    <n v="7327.37"/>
    <n v="5672.63"/>
    <n v="4000"/>
    <n v="0"/>
    <n v="4000"/>
    <n v="1910.86"/>
    <n v="869.38"/>
    <n v="1219.76"/>
    <n v="0"/>
    <n v="-3327.37"/>
    <x v="3"/>
    <n v="4500"/>
    <x v="1"/>
    <s v="NONINSTRUCTIONAL SUPPLIES"/>
  </r>
  <r>
    <s v="72"/>
    <s v="01"/>
    <s v="00"/>
    <s v="03"/>
    <x v="1"/>
    <s v="0000"/>
    <s v="511300"/>
    <s v="6150"/>
    <n v="10000"/>
    <n v="-10000"/>
    <n v="0"/>
    <n v="0"/>
    <n v="0"/>
    <n v="0"/>
    <n v="0"/>
    <n v="0"/>
    <n v="0"/>
    <n v="0"/>
    <n v="0"/>
    <n v="-10000"/>
    <n v="0"/>
    <x v="4"/>
    <n v="5100"/>
    <x v="1"/>
    <s v="PERSON&amp;CONSULTANT SVC-DIST USE"/>
  </r>
  <r>
    <s v="72"/>
    <s v="01"/>
    <s v="00"/>
    <s v="03"/>
    <x v="1"/>
    <s v="0000"/>
    <s v="520000"/>
    <s v="6150"/>
    <n v="12490"/>
    <n v="3000"/>
    <n v="15490"/>
    <n v="11380.64"/>
    <n v="4109.3599999999997"/>
    <n v="20490"/>
    <n v="0"/>
    <n v="20490"/>
    <n v="11717.71"/>
    <n v="3940"/>
    <n v="4832.29"/>
    <n v="8000"/>
    <n v="9109.36"/>
    <x v="4"/>
    <n v="5200"/>
    <x v="1"/>
    <s v="TRAVEL &amp; CONFERENCE EXPENSES"/>
  </r>
  <r>
    <s v="72"/>
    <s v="01"/>
    <s v="00"/>
    <s v="03"/>
    <x v="1"/>
    <s v="0000"/>
    <s v="520600"/>
    <s v="6010"/>
    <n v="8400"/>
    <n v="0"/>
    <n v="8400"/>
    <n v="7560"/>
    <n v="840"/>
    <n v="8400"/>
    <n v="0"/>
    <n v="8400"/>
    <n v="3150"/>
    <n v="0"/>
    <n v="5250"/>
    <n v="0"/>
    <n v="840"/>
    <x v="4"/>
    <n v="5200"/>
    <x v="1"/>
    <s v="TRAVEL &amp; CONFERENCE EXPENSES"/>
  </r>
  <r>
    <s v="72"/>
    <s v="01"/>
    <s v="00"/>
    <s v="03"/>
    <x v="1"/>
    <s v="0000"/>
    <s v="520700"/>
    <s v="6010"/>
    <n v="840"/>
    <n v="0"/>
    <n v="840"/>
    <n v="420"/>
    <n v="420"/>
    <n v="840"/>
    <n v="0"/>
    <n v="840"/>
    <n v="140"/>
    <n v="0"/>
    <n v="700"/>
    <n v="0"/>
    <n v="420"/>
    <x v="4"/>
    <n v="5200"/>
    <x v="1"/>
    <s v="TRAVEL &amp; CONFERENCE EXPENSES"/>
  </r>
  <r>
    <s v="72"/>
    <s v="01"/>
    <s v="00"/>
    <s v="03"/>
    <x v="1"/>
    <s v="0000"/>
    <s v="520800"/>
    <s v="6010"/>
    <n v="0"/>
    <n v="0"/>
    <n v="0"/>
    <n v="0"/>
    <n v="0"/>
    <n v="840"/>
    <n v="0"/>
    <n v="840"/>
    <n v="35"/>
    <n v="0"/>
    <n v="805"/>
    <n v="840"/>
    <n v="840"/>
    <x v="4"/>
    <n v="5200"/>
    <x v="1"/>
    <s v="TRAVEL &amp; CONFERENCE EXPENSES"/>
  </r>
  <r>
    <s v="72"/>
    <s v="01"/>
    <s v="00"/>
    <s v="03"/>
    <x v="1"/>
    <s v="0000"/>
    <s v="521000"/>
    <s v="6150"/>
    <n v="1000"/>
    <n v="0"/>
    <n v="1000"/>
    <n v="483.24"/>
    <n v="516.76"/>
    <n v="1000"/>
    <n v="0"/>
    <n v="1000"/>
    <n v="202.17"/>
    <n v="637.83000000000004"/>
    <n v="160"/>
    <n v="0"/>
    <n v="516.76"/>
    <x v="4"/>
    <n v="5200"/>
    <x v="1"/>
    <s v="TRAVEL &amp; CONFERENCE EXPENSES"/>
  </r>
  <r>
    <s v="72"/>
    <s v="01"/>
    <s v="00"/>
    <s v="03"/>
    <x v="1"/>
    <s v="0000"/>
    <s v="531000"/>
    <s v="6150"/>
    <n v="2000"/>
    <n v="0"/>
    <n v="2000"/>
    <n v="473.4"/>
    <n v="1526.6"/>
    <n v="2000"/>
    <n v="0"/>
    <n v="2000"/>
    <n v="1712.99"/>
    <n v="248.41"/>
    <n v="38.6"/>
    <n v="0"/>
    <n v="1526.6"/>
    <x v="4"/>
    <n v="5300"/>
    <x v="1"/>
    <s v="POST/DUES/MEMBERSHIPS-DIST.USE"/>
  </r>
  <r>
    <s v="72"/>
    <s v="01"/>
    <s v="00"/>
    <s v="03"/>
    <x v="1"/>
    <s v="0000"/>
    <s v="535000"/>
    <s v="6150"/>
    <n v="500"/>
    <n v="0"/>
    <n v="500"/>
    <n v="0"/>
    <n v="500"/>
    <n v="500"/>
    <n v="0"/>
    <n v="500"/>
    <n v="0"/>
    <n v="0"/>
    <n v="500"/>
    <n v="0"/>
    <n v="500"/>
    <x v="4"/>
    <n v="5300"/>
    <x v="1"/>
    <s v="POST/DUES/MEMBERSHIPS-DIST.USE"/>
  </r>
  <r>
    <s v="72"/>
    <s v="01"/>
    <s v="00"/>
    <s v="03"/>
    <x v="1"/>
    <s v="0000"/>
    <s v="554000"/>
    <s v="6570"/>
    <n v="2500"/>
    <n v="0"/>
    <n v="2500"/>
    <n v="1969.21"/>
    <n v="530.79"/>
    <n v="2500"/>
    <n v="0"/>
    <n v="2500"/>
    <n v="734.66"/>
    <n v="1545.94"/>
    <n v="219.4"/>
    <n v="0"/>
    <n v="530.79"/>
    <x v="4"/>
    <n v="5500"/>
    <x v="1"/>
    <s v="UTILITIES &amp; HOUSEKEEP-DIST.USE"/>
  </r>
  <r>
    <s v="72"/>
    <s v="01"/>
    <s v="00"/>
    <s v="03"/>
    <x v="1"/>
    <s v="0000"/>
    <s v="562000"/>
    <s v="6150"/>
    <n v="206500"/>
    <n v="7000"/>
    <n v="213500"/>
    <n v="213500"/>
    <n v="0"/>
    <n v="7631"/>
    <n v="0"/>
    <n v="7631"/>
    <n v="2065.5300000000002"/>
    <n v="0"/>
    <n v="5565.47"/>
    <n v="-198869"/>
    <n v="-205869"/>
    <x v="4"/>
    <n v="5600"/>
    <x v="1"/>
    <s v="RENTS,LEASES&amp;REPAIRS-DIST.USE"/>
  </r>
  <r>
    <s v="72"/>
    <s v="01"/>
    <s v="00"/>
    <s v="03"/>
    <x v="1"/>
    <s v="0000"/>
    <s v="580900"/>
    <s v="6150"/>
    <n v="9000"/>
    <n v="-9000"/>
    <n v="0"/>
    <n v="0"/>
    <n v="0"/>
    <n v="0"/>
    <n v="0"/>
    <n v="0"/>
    <n v="0"/>
    <n v="0"/>
    <n v="0"/>
    <n v="-9000"/>
    <n v="0"/>
    <x v="4"/>
    <n v="5800"/>
    <x v="1"/>
    <s v="OTHER OPERATING EXP-DIST. USE"/>
  </r>
  <r>
    <s v="72"/>
    <s v="01"/>
    <s v="00"/>
    <s v="03"/>
    <x v="1"/>
    <s v="0000"/>
    <s v="583000"/>
    <s v="6150"/>
    <n v="0"/>
    <n v="17000"/>
    <n v="17000"/>
    <n v="16743.5"/>
    <n v="256.5"/>
    <n v="17000"/>
    <n v="-15000"/>
    <n v="2000"/>
    <n v="0"/>
    <n v="0"/>
    <n v="2000"/>
    <n v="17000"/>
    <n v="256.5"/>
    <x v="4"/>
    <n v="5800"/>
    <x v="1"/>
    <s v="OTHER OPERATING EXP-DIST. USE"/>
  </r>
  <r>
    <s v="72"/>
    <s v="01"/>
    <s v="00"/>
    <s v="03"/>
    <x v="1"/>
    <s v="0000"/>
    <s v="642000"/>
    <s v="6150"/>
    <n v="12345"/>
    <n v="13000"/>
    <n v="25345"/>
    <n v="22839.53"/>
    <n v="2505.4699999999998"/>
    <n v="59345"/>
    <n v="15000"/>
    <n v="74345"/>
    <n v="17365.61"/>
    <n v="1815.99"/>
    <n v="55163.4"/>
    <n v="47000"/>
    <n v="36505.47"/>
    <x v="5"/>
    <n v="6400"/>
    <x v="1"/>
    <s v="EQUIP/FURNITURE (EXCLD COMPTR)"/>
  </r>
  <r>
    <s v="72"/>
    <s v="01"/>
    <s v="00"/>
    <s v="03"/>
    <x v="1"/>
    <s v="0236"/>
    <s v="218100"/>
    <s v="6150"/>
    <n v="0"/>
    <n v="0"/>
    <n v="0"/>
    <n v="0"/>
    <n v="0"/>
    <n v="0"/>
    <n v="0"/>
    <n v="0"/>
    <n v="0"/>
    <n v="0"/>
    <n v="0"/>
    <n v="0"/>
    <n v="0"/>
    <x v="2"/>
    <n v="2100"/>
    <x v="1"/>
    <s v="CLASSIFIED MANAGERS-NON-INSTRU"/>
  </r>
  <r>
    <s v="72"/>
    <s v="01"/>
    <s v="00"/>
    <s v="03"/>
    <x v="1"/>
    <s v="0236"/>
    <s v="332800"/>
    <s v="6150"/>
    <n v="112"/>
    <n v="0"/>
    <n v="112"/>
    <n v="0"/>
    <n v="112"/>
    <n v="0"/>
    <n v="0"/>
    <n v="0"/>
    <n v="0"/>
    <n v="0"/>
    <n v="0"/>
    <n v="-112"/>
    <n v="0"/>
    <x v="0"/>
    <n v="3300"/>
    <x v="1"/>
    <s v="OASDHI/FICA"/>
  </r>
  <r>
    <s v="72"/>
    <s v="01"/>
    <s v="00"/>
    <s v="03"/>
    <x v="1"/>
    <s v="0236"/>
    <s v="334600"/>
    <s v="6150"/>
    <n v="26"/>
    <n v="0"/>
    <n v="26"/>
    <n v="0"/>
    <n v="26"/>
    <n v="0"/>
    <n v="0"/>
    <n v="0"/>
    <n v="0"/>
    <n v="0"/>
    <n v="0"/>
    <n v="-26"/>
    <n v="0"/>
    <x v="0"/>
    <n v="3300"/>
    <x v="1"/>
    <s v="OASDHI/FICA"/>
  </r>
  <r>
    <s v="72"/>
    <s v="01"/>
    <s v="00"/>
    <s v="03"/>
    <x v="1"/>
    <s v="0236"/>
    <s v="352800"/>
    <s v="6150"/>
    <n v="1"/>
    <n v="0"/>
    <n v="1"/>
    <n v="0"/>
    <n v="1"/>
    <n v="0"/>
    <n v="0"/>
    <n v="0"/>
    <n v="0"/>
    <n v="0"/>
    <n v="0"/>
    <n v="-1"/>
    <n v="0"/>
    <x v="0"/>
    <n v="3500"/>
    <x v="1"/>
    <s v="STATE UNEMPLOYMENT INSURANCE"/>
  </r>
  <r>
    <s v="72"/>
    <s v="01"/>
    <s v="00"/>
    <s v="03"/>
    <x v="1"/>
    <s v="0236"/>
    <s v="422000"/>
    <s v="6150"/>
    <n v="0"/>
    <n v="0"/>
    <n v="0"/>
    <n v="0"/>
    <n v="0"/>
    <n v="0"/>
    <n v="0"/>
    <n v="0"/>
    <n v="0"/>
    <n v="0"/>
    <n v="0"/>
    <n v="0"/>
    <n v="0"/>
    <x v="3"/>
    <n v="4200"/>
    <x v="1"/>
    <s v="BOOK,MAGAZINE&amp;PERIOD-DIST.USE"/>
  </r>
  <r>
    <s v="72"/>
    <s v="01"/>
    <s v="00"/>
    <s v="03"/>
    <x v="1"/>
    <s v="0236"/>
    <s v="520800"/>
    <s v="6150"/>
    <n v="1800"/>
    <n v="0"/>
    <n v="1800"/>
    <n v="0"/>
    <n v="1800"/>
    <n v="0"/>
    <n v="0"/>
    <n v="0"/>
    <n v="0"/>
    <n v="0"/>
    <n v="0"/>
    <n v="-1800"/>
    <n v="0"/>
    <x v="4"/>
    <n v="5200"/>
    <x v="1"/>
    <s v="TRAVEL &amp; CONFERENCE EXPENSES"/>
  </r>
  <r>
    <s v="72"/>
    <s v="01"/>
    <s v="00"/>
    <s v="03"/>
    <x v="1"/>
    <s v="0236"/>
    <s v="535000"/>
    <s v="6150"/>
    <n v="0"/>
    <n v="0"/>
    <n v="0"/>
    <n v="0"/>
    <n v="0"/>
    <n v="0"/>
    <n v="0"/>
    <n v="0"/>
    <n v="0"/>
    <n v="0"/>
    <n v="0"/>
    <n v="0"/>
    <n v="0"/>
    <x v="4"/>
    <n v="5300"/>
    <x v="1"/>
    <s v="POST/DUES/MEMBERSHIPS-DIST.USE"/>
  </r>
  <r>
    <s v="72"/>
    <s v="01"/>
    <s v="00"/>
    <s v="03"/>
    <x v="2"/>
    <s v="0000"/>
    <s v="739000"/>
    <s v="7310"/>
    <n v="700000"/>
    <n v="2260440.09"/>
    <n v="2960440.09"/>
    <n v="2960437.09"/>
    <n v="3"/>
    <n v="1036000"/>
    <n v="0"/>
    <n v="1036000"/>
    <n v="431666.67"/>
    <n v="0"/>
    <n v="604333.32999999996"/>
    <n v="336000"/>
    <n v="-1924437.0899999999"/>
    <x v="6"/>
    <n v="7300"/>
    <x v="2"/>
    <s v="INTERFUND TRANSFERS"/>
  </r>
  <r>
    <s v="72"/>
    <s v="01"/>
    <s v="00"/>
    <s v="03"/>
    <x v="3"/>
    <s v="0000"/>
    <s v="120100"/>
    <s v="7010"/>
    <n v="149388"/>
    <n v="0"/>
    <n v="149388"/>
    <n v="155318.04"/>
    <n v="-5930.04"/>
    <n v="129416"/>
    <n v="0"/>
    <n v="129416"/>
    <n v="53923.3"/>
    <n v="0"/>
    <n v="75492.7"/>
    <n v="-19972"/>
    <n v="-25902.040000000008"/>
    <x v="1"/>
    <n v="1200"/>
    <x v="3"/>
    <s v="CONTRACT CERT. ADMINISTRATORS"/>
  </r>
  <r>
    <s v="72"/>
    <s v="01"/>
    <s v="00"/>
    <s v="03"/>
    <x v="3"/>
    <s v="0000"/>
    <s v="218100"/>
    <s v="6010"/>
    <n v="38661"/>
    <n v="-18400"/>
    <n v="20261"/>
    <n v="13155.84"/>
    <n v="7105.16"/>
    <n v="41309"/>
    <n v="-6200"/>
    <n v="35109"/>
    <n v="0"/>
    <n v="0"/>
    <n v="35109"/>
    <n v="2648"/>
    <n v="28153.16"/>
    <x v="2"/>
    <n v="2100"/>
    <x v="3"/>
    <s v="CLASSIFIED MANAGERS-NON-INSTRU"/>
  </r>
  <r>
    <s v="72"/>
    <s v="01"/>
    <s v="00"/>
    <s v="03"/>
    <x v="3"/>
    <s v="0000"/>
    <s v="238600"/>
    <s v="6010"/>
    <n v="0"/>
    <n v="25027"/>
    <n v="25027"/>
    <n v="22070.26"/>
    <n v="2956.74"/>
    <n v="0"/>
    <n v="6200"/>
    <n v="6200"/>
    <n v="16444.86"/>
    <n v="0"/>
    <n v="-10244.86"/>
    <n v="0"/>
    <n v="-22070.26"/>
    <x v="2"/>
    <n v="2300"/>
    <x v="3"/>
    <s v="NON-INSTRUCTION HOURLY CLASS."/>
  </r>
  <r>
    <s v="72"/>
    <s v="01"/>
    <s v="00"/>
    <s v="03"/>
    <x v="3"/>
    <s v="0000"/>
    <s v="238900"/>
    <s v="7010"/>
    <n v="0"/>
    <n v="0"/>
    <n v="0"/>
    <n v="13513.45"/>
    <n v="-13513.45"/>
    <n v="0"/>
    <n v="0"/>
    <n v="0"/>
    <n v="0"/>
    <n v="0"/>
    <n v="0"/>
    <n v="0"/>
    <n v="-13513.45"/>
    <x v="2"/>
    <n v="2300"/>
    <x v="3"/>
    <s v="NON-INSTRUCTION HOURLY CLASS."/>
  </r>
  <r>
    <s v="72"/>
    <s v="01"/>
    <s v="00"/>
    <s v="03"/>
    <x v="3"/>
    <s v="0000"/>
    <s v="316000"/>
    <s v="7010"/>
    <n v="12325"/>
    <n v="0"/>
    <n v="12325"/>
    <n v="12813.71"/>
    <n v="-488.71"/>
    <n v="11470"/>
    <n v="0"/>
    <n v="11470"/>
    <n v="4788.3999999999996"/>
    <n v="0"/>
    <n v="6681.6"/>
    <n v="-855"/>
    <n v="-1343.7099999999991"/>
    <x v="0"/>
    <n v="3100"/>
    <x v="3"/>
    <s v="CERTIFICATED RETIREMENT"/>
  </r>
  <r>
    <s v="72"/>
    <s v="01"/>
    <s v="00"/>
    <s v="03"/>
    <x v="3"/>
    <s v="0000"/>
    <s v="318000"/>
    <s v="7010"/>
    <n v="50"/>
    <n v="0"/>
    <n v="50"/>
    <n v="49.56"/>
    <n v="0.44"/>
    <n v="57"/>
    <n v="0"/>
    <n v="57"/>
    <n v="22.2"/>
    <n v="0"/>
    <n v="34.799999999999997"/>
    <n v="7"/>
    <n v="7.4399999999999977"/>
    <x v="0"/>
    <n v="3100"/>
    <x v="3"/>
    <s v="CERTIFICATED RETIREMENT"/>
  </r>
  <r>
    <s v="72"/>
    <s v="01"/>
    <s v="00"/>
    <s v="03"/>
    <x v="3"/>
    <s v="0000"/>
    <s v="322800"/>
    <s v="6010"/>
    <n v="4429"/>
    <n v="0"/>
    <n v="4429"/>
    <n v="1505.28"/>
    <n v="2923.72"/>
    <n v="4882"/>
    <n v="0"/>
    <n v="4882"/>
    <n v="1732"/>
    <n v="0"/>
    <n v="3150"/>
    <n v="453"/>
    <n v="3376.7200000000003"/>
    <x v="0"/>
    <n v="3200"/>
    <x v="3"/>
    <s v="CLASSIFIED RETIREMENT"/>
  </r>
  <r>
    <s v="72"/>
    <s v="01"/>
    <s v="00"/>
    <s v="03"/>
    <x v="3"/>
    <s v="0000"/>
    <s v="322800"/>
    <s v="7010"/>
    <n v="0"/>
    <n v="0"/>
    <n v="0"/>
    <n v="431.74"/>
    <n v="-431.74"/>
    <n v="0"/>
    <n v="0"/>
    <n v="0"/>
    <n v="0"/>
    <n v="0"/>
    <n v="0"/>
    <n v="0"/>
    <n v="-431.74"/>
    <x v="0"/>
    <n v="3200"/>
    <x v="3"/>
    <s v="CLASSIFIED RETIREMENT"/>
  </r>
  <r>
    <s v="72"/>
    <s v="01"/>
    <s v="00"/>
    <s v="03"/>
    <x v="3"/>
    <s v="0000"/>
    <s v="332800"/>
    <s v="6010"/>
    <n v="2397"/>
    <n v="0"/>
    <n v="2397"/>
    <n v="804.72"/>
    <n v="1592.28"/>
    <n v="2561"/>
    <n v="0"/>
    <n v="2561"/>
    <n v="920.63"/>
    <n v="0"/>
    <n v="1640.37"/>
    <n v="164"/>
    <n v="1756.28"/>
    <x v="0"/>
    <n v="3300"/>
    <x v="3"/>
    <s v="OASDHI/FICA"/>
  </r>
  <r>
    <s v="72"/>
    <s v="01"/>
    <s v="00"/>
    <s v="03"/>
    <x v="3"/>
    <s v="0000"/>
    <s v="334600"/>
    <s v="6010"/>
    <n v="561"/>
    <n v="0"/>
    <n v="561"/>
    <n v="508.19"/>
    <n v="52.81"/>
    <n v="599"/>
    <n v="0"/>
    <n v="599"/>
    <n v="238.45"/>
    <n v="0"/>
    <n v="360.55"/>
    <n v="38"/>
    <n v="90.81"/>
    <x v="0"/>
    <n v="3300"/>
    <x v="3"/>
    <s v="OASDHI/FICA"/>
  </r>
  <r>
    <s v="72"/>
    <s v="01"/>
    <s v="00"/>
    <s v="03"/>
    <x v="3"/>
    <s v="0000"/>
    <s v="334600"/>
    <s v="7010"/>
    <n v="2175"/>
    <n v="0"/>
    <n v="2175"/>
    <n v="2444.81"/>
    <n v="-269.81"/>
    <n v="1885"/>
    <n v="0"/>
    <n v="1885"/>
    <n v="785.5"/>
    <n v="0"/>
    <n v="1099.5"/>
    <n v="-290"/>
    <n v="-559.80999999999995"/>
    <x v="0"/>
    <n v="3300"/>
    <x v="3"/>
    <s v="OASDHI/FICA"/>
  </r>
  <r>
    <s v="72"/>
    <s v="01"/>
    <s v="00"/>
    <s v="03"/>
    <x v="3"/>
    <s v="0000"/>
    <s v="336000"/>
    <s v="6010"/>
    <n v="0"/>
    <n v="0"/>
    <n v="0"/>
    <n v="286.92"/>
    <n v="-286.92"/>
    <n v="0"/>
    <n v="0"/>
    <n v="0"/>
    <n v="20.75"/>
    <n v="0"/>
    <n v="-20.75"/>
    <n v="0"/>
    <n v="-286.92"/>
    <x v="0"/>
    <n v="3300"/>
    <x v="3"/>
    <s v="OASDHI/FICA"/>
  </r>
  <r>
    <s v="72"/>
    <s v="01"/>
    <s v="00"/>
    <s v="03"/>
    <x v="3"/>
    <s v="0000"/>
    <s v="342000"/>
    <s v="6010"/>
    <n v="0"/>
    <n v="627"/>
    <n v="627"/>
    <n v="0"/>
    <n v="627"/>
    <n v="0"/>
    <n v="0"/>
    <n v="0"/>
    <n v="0"/>
    <n v="0"/>
    <n v="0"/>
    <n v="0"/>
    <n v="0"/>
    <x v="0"/>
    <n v="3400"/>
    <x v="3"/>
    <s v="HEALTH AND WELFARE BENEFITS"/>
  </r>
  <r>
    <s v="72"/>
    <s v="01"/>
    <s v="00"/>
    <s v="03"/>
    <x v="3"/>
    <s v="0000"/>
    <s v="342100"/>
    <s v="6010"/>
    <n v="815"/>
    <n v="0"/>
    <n v="815"/>
    <n v="278.11"/>
    <n v="536.89"/>
    <n v="855"/>
    <n v="0"/>
    <n v="855"/>
    <n v="0"/>
    <n v="0"/>
    <n v="855"/>
    <n v="40"/>
    <n v="576.89"/>
    <x v="0"/>
    <n v="3400"/>
    <x v="3"/>
    <s v="HEALTH AND WELFARE BENEFITS"/>
  </r>
  <r>
    <s v="72"/>
    <s v="01"/>
    <s v="00"/>
    <s v="03"/>
    <x v="3"/>
    <s v="0000"/>
    <s v="342200"/>
    <s v="6010"/>
    <n v="0"/>
    <n v="0"/>
    <n v="0"/>
    <n v="0"/>
    <n v="0"/>
    <n v="11225"/>
    <n v="0"/>
    <n v="11225"/>
    <n v="0"/>
    <n v="0"/>
    <n v="11225"/>
    <n v="11225"/>
    <n v="11225"/>
    <x v="0"/>
    <n v="3400"/>
    <x v="3"/>
    <s v="HEALTH AND WELFARE BENEFITS"/>
  </r>
  <r>
    <s v="72"/>
    <s v="01"/>
    <s v="00"/>
    <s v="03"/>
    <x v="3"/>
    <s v="0000"/>
    <s v="342400"/>
    <s v="6010"/>
    <n v="10606"/>
    <n v="0"/>
    <n v="10606"/>
    <n v="3619.45"/>
    <n v="6986.55"/>
    <n v="0"/>
    <n v="0"/>
    <n v="0"/>
    <n v="0"/>
    <n v="0"/>
    <n v="0"/>
    <n v="-10606"/>
    <n v="-3619.45"/>
    <x v="0"/>
    <n v="3400"/>
    <x v="3"/>
    <s v="HEALTH AND WELFARE BENEFITS"/>
  </r>
  <r>
    <s v="72"/>
    <s v="01"/>
    <s v="00"/>
    <s v="03"/>
    <x v="3"/>
    <s v="0000"/>
    <s v="342500"/>
    <s v="6010"/>
    <n v="172"/>
    <n v="0"/>
    <n v="172"/>
    <n v="58.73"/>
    <n v="113.27"/>
    <n v="154"/>
    <n v="0"/>
    <n v="154"/>
    <n v="0"/>
    <n v="0"/>
    <n v="154"/>
    <n v="-18"/>
    <n v="95.27000000000001"/>
    <x v="0"/>
    <n v="3400"/>
    <x v="3"/>
    <s v="HEALTH AND WELFARE BENEFITS"/>
  </r>
  <r>
    <s v="72"/>
    <s v="01"/>
    <s v="00"/>
    <s v="03"/>
    <x v="3"/>
    <s v="0000"/>
    <s v="343300"/>
    <s v="7010"/>
    <n v="13898"/>
    <n v="0"/>
    <n v="13898"/>
    <n v="13897.68"/>
    <n v="0.32"/>
    <n v="11785"/>
    <n v="0"/>
    <n v="11785"/>
    <n v="4901.8999999999996"/>
    <n v="0"/>
    <n v="6883.1"/>
    <n v="-2113"/>
    <n v="-2112.6800000000003"/>
    <x v="0"/>
    <n v="3400"/>
    <x v="3"/>
    <s v="HEALTH AND WELFARE BENEFITS"/>
  </r>
  <r>
    <s v="72"/>
    <s v="01"/>
    <s v="00"/>
    <s v="03"/>
    <x v="3"/>
    <s v="0000"/>
    <s v="343400"/>
    <s v="7010"/>
    <n v="378"/>
    <n v="0"/>
    <n v="378"/>
    <n v="378.24"/>
    <n v="-0.24"/>
    <n v="316"/>
    <n v="0"/>
    <n v="316"/>
    <n v="131.5"/>
    <n v="0"/>
    <n v="184.5"/>
    <n v="-62"/>
    <n v="-62.240000000000009"/>
    <x v="0"/>
    <n v="3400"/>
    <x v="3"/>
    <s v="HEALTH AND WELFARE BENEFITS"/>
  </r>
  <r>
    <s v="72"/>
    <s v="01"/>
    <s v="00"/>
    <s v="03"/>
    <x v="3"/>
    <s v="0000"/>
    <s v="343500"/>
    <s v="7010"/>
    <n v="215"/>
    <n v="0"/>
    <n v="215"/>
    <n v="215.16"/>
    <n v="-0.16"/>
    <n v="155"/>
    <n v="0"/>
    <n v="155"/>
    <n v="64.3"/>
    <n v="0"/>
    <n v="90.7"/>
    <n v="-60"/>
    <n v="-60.16"/>
    <x v="0"/>
    <n v="3400"/>
    <x v="3"/>
    <s v="HEALTH AND WELFARE BENEFITS"/>
  </r>
  <r>
    <s v="72"/>
    <s v="01"/>
    <s v="00"/>
    <s v="03"/>
    <x v="3"/>
    <s v="0000"/>
    <s v="352800"/>
    <s v="6010"/>
    <n v="19"/>
    <n v="0"/>
    <n v="19"/>
    <n v="17.52"/>
    <n v="1.48"/>
    <n v="21"/>
    <n v="0"/>
    <n v="21"/>
    <n v="8.2100000000000009"/>
    <n v="0"/>
    <n v="12.79"/>
    <n v="2"/>
    <n v="3.4800000000000004"/>
    <x v="0"/>
    <n v="3500"/>
    <x v="3"/>
    <s v="STATE UNEMPLOYMENT INSURANCE"/>
  </r>
  <r>
    <s v="72"/>
    <s v="01"/>
    <s v="00"/>
    <s v="03"/>
    <x v="3"/>
    <s v="0000"/>
    <s v="352800"/>
    <s v="7010"/>
    <n v="0"/>
    <n v="0"/>
    <n v="0"/>
    <n v="14.81"/>
    <n v="-14.81"/>
    <n v="0"/>
    <n v="0"/>
    <n v="0"/>
    <n v="0"/>
    <n v="0"/>
    <n v="0"/>
    <n v="0"/>
    <n v="-14.81"/>
    <x v="0"/>
    <n v="3500"/>
    <x v="3"/>
    <s v="STATE UNEMPLOYMENT INSURANCE"/>
  </r>
  <r>
    <s v="72"/>
    <s v="01"/>
    <s v="00"/>
    <s v="03"/>
    <x v="3"/>
    <s v="0000"/>
    <s v="353000"/>
    <s v="7010"/>
    <n v="75"/>
    <n v="0"/>
    <n v="75"/>
    <n v="77.61"/>
    <n v="-2.61"/>
    <n v="65"/>
    <n v="0"/>
    <n v="65"/>
    <n v="26.95"/>
    <n v="0"/>
    <n v="38.049999999999997"/>
    <n v="-10"/>
    <n v="-12.61"/>
    <x v="0"/>
    <n v="3500"/>
    <x v="3"/>
    <s v="STATE UNEMPLOYMENT INSURANCE"/>
  </r>
  <r>
    <s v="72"/>
    <s v="01"/>
    <s v="00"/>
    <s v="03"/>
    <x v="3"/>
    <s v="0000"/>
    <s v="353800"/>
    <s v="7010"/>
    <n v="0"/>
    <n v="0"/>
    <n v="0"/>
    <n v="0.36"/>
    <n v="-0.36"/>
    <n v="0"/>
    <n v="0"/>
    <n v="0"/>
    <n v="0.1"/>
    <n v="0"/>
    <n v="-0.1"/>
    <n v="0"/>
    <n v="-0.36"/>
    <x v="0"/>
    <n v="3500"/>
    <x v="3"/>
    <s v="STATE UNEMPLOYMENT INSURANCE"/>
  </r>
  <r>
    <s v="72"/>
    <s v="01"/>
    <s v="00"/>
    <s v="03"/>
    <x v="3"/>
    <s v="0000"/>
    <s v="362800"/>
    <s v="6010"/>
    <n v="1200"/>
    <n v="0"/>
    <n v="1200"/>
    <n v="409.52"/>
    <n v="790.48"/>
    <n v="1200"/>
    <n v="0"/>
    <n v="1200"/>
    <n v="0"/>
    <n v="0"/>
    <n v="1200"/>
    <n v="0"/>
    <n v="790.48"/>
    <x v="0"/>
    <n v="3600"/>
    <x v="3"/>
    <s v="WORKERS COMPENSATION INSURANCE"/>
  </r>
  <r>
    <s v="72"/>
    <s v="01"/>
    <s v="00"/>
    <s v="03"/>
    <x v="3"/>
    <s v="0000"/>
    <s v="363000"/>
    <s v="7010"/>
    <n v="1500"/>
    <n v="0"/>
    <n v="1500"/>
    <n v="1500"/>
    <n v="0"/>
    <n v="1202"/>
    <n v="0"/>
    <n v="1202"/>
    <n v="500"/>
    <n v="0"/>
    <n v="702"/>
    <n v="-298"/>
    <n v="-298"/>
    <x v="0"/>
    <n v="3600"/>
    <x v="3"/>
    <s v="WORKERS COMPENSATION INSURANCE"/>
  </r>
  <r>
    <s v="72"/>
    <s v="01"/>
    <s v="00"/>
    <s v="03"/>
    <x v="3"/>
    <s v="0000"/>
    <s v="392800"/>
    <s v="6010"/>
    <n v="40"/>
    <n v="0"/>
    <n v="40"/>
    <n v="13.56"/>
    <n v="26.44"/>
    <n v="40"/>
    <n v="0"/>
    <n v="40"/>
    <n v="0"/>
    <n v="0"/>
    <n v="40"/>
    <n v="0"/>
    <n v="26.439999999999998"/>
    <x v="0"/>
    <n v="3900"/>
    <x v="3"/>
    <s v="OTHER BENEFITS"/>
  </r>
  <r>
    <s v="72"/>
    <s v="01"/>
    <s v="00"/>
    <s v="03"/>
    <x v="3"/>
    <s v="0000"/>
    <s v="393000"/>
    <s v="7010"/>
    <n v="50"/>
    <n v="0"/>
    <n v="50"/>
    <n v="49.68"/>
    <n v="0.32"/>
    <n v="40"/>
    <n v="0"/>
    <n v="40"/>
    <n v="16.55"/>
    <n v="0"/>
    <n v="23.45"/>
    <n v="-10"/>
    <n v="-9.68"/>
    <x v="0"/>
    <n v="3900"/>
    <x v="3"/>
    <s v="OTHER BENEFITS"/>
  </r>
  <r>
    <s v="72"/>
    <s v="01"/>
    <s v="00"/>
    <s v="03"/>
    <x v="3"/>
    <s v="0000"/>
    <s v="398300"/>
    <s v="6010"/>
    <n v="19"/>
    <n v="0"/>
    <n v="19"/>
    <n v="6.55"/>
    <n v="12.45"/>
    <n v="19"/>
    <n v="0"/>
    <n v="19"/>
    <n v="0"/>
    <n v="0"/>
    <n v="19"/>
    <n v="0"/>
    <n v="12.45"/>
    <x v="0"/>
    <n v="3900"/>
    <x v="3"/>
    <s v="OTHER BENEFITS"/>
  </r>
  <r>
    <s v="72"/>
    <s v="01"/>
    <s v="00"/>
    <s v="03"/>
    <x v="3"/>
    <s v="0000"/>
    <s v="398400"/>
    <s v="7010"/>
    <n v="24"/>
    <n v="0"/>
    <n v="24"/>
    <n v="24"/>
    <n v="0"/>
    <n v="19"/>
    <n v="0"/>
    <n v="19"/>
    <n v="8"/>
    <n v="0"/>
    <n v="11"/>
    <n v="-5"/>
    <n v="-5"/>
    <x v="0"/>
    <n v="3900"/>
    <x v="3"/>
    <s v="OTHER BENEFITS"/>
  </r>
  <r>
    <s v="72"/>
    <s v="01"/>
    <s v="00"/>
    <s v="03"/>
    <x v="3"/>
    <s v="0000"/>
    <s v="511300"/>
    <s v="7010"/>
    <n v="0"/>
    <n v="0"/>
    <n v="0"/>
    <n v="15680.82"/>
    <n v="-15680.82"/>
    <n v="0"/>
    <n v="0"/>
    <n v="0"/>
    <n v="0"/>
    <n v="0"/>
    <n v="0"/>
    <n v="0"/>
    <n v="-15680.82"/>
    <x v="4"/>
    <n v="5100"/>
    <x v="3"/>
    <s v="PERSON&amp;CONSULTANT SVC-DIST USE"/>
  </r>
  <r>
    <s v="72"/>
    <s v="01"/>
    <s v="00"/>
    <s v="03"/>
    <x v="3"/>
    <s v="0000"/>
    <s v="520700"/>
    <s v="7010"/>
    <n v="600"/>
    <n v="0"/>
    <n v="600"/>
    <n v="600"/>
    <n v="0"/>
    <n v="600"/>
    <n v="0"/>
    <n v="600"/>
    <n v="250"/>
    <n v="0"/>
    <n v="350"/>
    <n v="0"/>
    <n v="0"/>
    <x v="4"/>
    <n v="5200"/>
    <x v="3"/>
    <s v="TRAVEL &amp; CONFERENCE EXPENSES"/>
  </r>
  <r>
    <s v="72"/>
    <s v="01"/>
    <s v="00"/>
    <s v="03"/>
    <x v="3"/>
    <s v="0000"/>
    <s v="580900"/>
    <s v="7010"/>
    <n v="42329"/>
    <n v="-7254"/>
    <n v="35075"/>
    <n v="684.59"/>
    <n v="34390.410000000003"/>
    <n v="0"/>
    <n v="0"/>
    <n v="0"/>
    <n v="0"/>
    <n v="0"/>
    <n v="0"/>
    <n v="-42329"/>
    <n v="-684.59"/>
    <x v="4"/>
    <n v="5800"/>
    <x v="3"/>
    <s v="OTHER OPERATING EXP-DIST. USE"/>
  </r>
  <r>
    <s v="72"/>
    <s v="01"/>
    <s v="00"/>
    <s v="03"/>
    <x v="3"/>
    <s v="0305"/>
    <s v="238900"/>
    <s v="6820"/>
    <n v="0"/>
    <n v="0"/>
    <n v="0"/>
    <n v="0"/>
    <n v="0"/>
    <n v="0"/>
    <n v="0"/>
    <n v="0"/>
    <n v="0"/>
    <n v="0"/>
    <n v="0"/>
    <n v="0"/>
    <n v="0"/>
    <x v="2"/>
    <n v="2300"/>
    <x v="3"/>
    <s v="NON-INSTRUCTION HOURLY CLASS."/>
  </r>
  <r>
    <s v="72"/>
    <s v="01"/>
    <s v="00"/>
    <s v="03"/>
    <x v="3"/>
    <s v="0305"/>
    <s v="334600"/>
    <s v="682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305"/>
    <s v="336000"/>
    <s v="682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305"/>
    <s v="352800"/>
    <s v="6820"/>
    <n v="0"/>
    <n v="0"/>
    <n v="0"/>
    <n v="0"/>
    <n v="0"/>
    <n v="0"/>
    <n v="0"/>
    <n v="0"/>
    <n v="0"/>
    <n v="0"/>
    <n v="0"/>
    <n v="0"/>
    <n v="0"/>
    <x v="0"/>
    <n v="3500"/>
    <x v="3"/>
    <s v="STATE UNEMPLOYMENT INSURANCE"/>
  </r>
  <r>
    <s v="72"/>
    <s v="01"/>
    <s v="00"/>
    <s v="03"/>
    <x v="3"/>
    <s v="0426"/>
    <s v="332800"/>
    <s v="684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26"/>
    <s v="334600"/>
    <s v="684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26"/>
    <s v="352800"/>
    <s v="6840"/>
    <n v="0"/>
    <n v="0"/>
    <n v="0"/>
    <n v="0"/>
    <n v="0"/>
    <n v="0"/>
    <n v="0"/>
    <n v="0"/>
    <n v="0"/>
    <n v="0"/>
    <n v="0"/>
    <n v="0"/>
    <n v="0"/>
    <x v="0"/>
    <n v="3500"/>
    <x v="3"/>
    <s v="STATE UNEMPLOYMENT INSURANCE"/>
  </r>
  <r>
    <s v="72"/>
    <s v="01"/>
    <s v="00"/>
    <s v="03"/>
    <x v="3"/>
    <s v="0426"/>
    <s v="520800"/>
    <s v="6840"/>
    <n v="0"/>
    <n v="0"/>
    <n v="0"/>
    <n v="0"/>
    <n v="0"/>
    <n v="0"/>
    <n v="0"/>
    <n v="0"/>
    <n v="0"/>
    <n v="0"/>
    <n v="0"/>
    <n v="0"/>
    <n v="0"/>
    <x v="4"/>
    <n v="5200"/>
    <x v="3"/>
    <s v="TRAVEL &amp; CONFERENCE EXPENSES"/>
  </r>
  <r>
    <s v="72"/>
    <s v="01"/>
    <s v="00"/>
    <s v="03"/>
    <x v="3"/>
    <s v="0427"/>
    <s v="238900"/>
    <s v="6820"/>
    <n v="0"/>
    <n v="0"/>
    <n v="0"/>
    <n v="0"/>
    <n v="0"/>
    <n v="0"/>
    <n v="0"/>
    <n v="0"/>
    <n v="0"/>
    <n v="0"/>
    <n v="0"/>
    <n v="0"/>
    <n v="0"/>
    <x v="2"/>
    <n v="2300"/>
    <x v="3"/>
    <s v="NON-INSTRUCTION HOURLY CLASS."/>
  </r>
  <r>
    <s v="72"/>
    <s v="01"/>
    <s v="00"/>
    <s v="03"/>
    <x v="3"/>
    <s v="0427"/>
    <s v="334600"/>
    <s v="682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27"/>
    <s v="336000"/>
    <s v="682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27"/>
    <s v="352800"/>
    <s v="6820"/>
    <n v="0"/>
    <n v="0"/>
    <n v="0"/>
    <n v="0"/>
    <n v="0"/>
    <n v="0"/>
    <n v="0"/>
    <n v="0"/>
    <n v="0"/>
    <n v="0"/>
    <n v="0"/>
    <n v="0"/>
    <n v="0"/>
    <x v="0"/>
    <n v="3500"/>
    <x v="3"/>
    <s v="STATE UNEMPLOYMENT INSURANCE"/>
  </r>
  <r>
    <s v="72"/>
    <s v="01"/>
    <s v="00"/>
    <s v="03"/>
    <x v="3"/>
    <s v="0432"/>
    <s v="238900"/>
    <s v="6840"/>
    <n v="0"/>
    <n v="0"/>
    <n v="0"/>
    <n v="0"/>
    <n v="0"/>
    <n v="0"/>
    <n v="0"/>
    <n v="0"/>
    <n v="0"/>
    <n v="0"/>
    <n v="0"/>
    <n v="0"/>
    <n v="0"/>
    <x v="2"/>
    <n v="2300"/>
    <x v="3"/>
    <s v="NON-INSTRUCTION HOURLY CLASS."/>
  </r>
  <r>
    <s v="72"/>
    <s v="01"/>
    <s v="00"/>
    <s v="03"/>
    <x v="3"/>
    <s v="0432"/>
    <s v="334600"/>
    <s v="684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32"/>
    <s v="336000"/>
    <s v="684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32"/>
    <s v="352800"/>
    <s v="6840"/>
    <n v="0"/>
    <n v="0"/>
    <n v="0"/>
    <n v="0"/>
    <n v="0"/>
    <n v="0"/>
    <n v="0"/>
    <n v="0"/>
    <n v="0"/>
    <n v="0"/>
    <n v="0"/>
    <n v="0"/>
    <n v="0"/>
    <x v="0"/>
    <n v="3500"/>
    <x v="3"/>
    <s v="STATE UNEMPLOYMENT INSURANCE"/>
  </r>
  <r>
    <s v="72"/>
    <s v="01"/>
    <s v="00"/>
    <s v="03"/>
    <x v="3"/>
    <s v="0464"/>
    <s v="238900"/>
    <s v="6820"/>
    <n v="0"/>
    <n v="0"/>
    <n v="0"/>
    <n v="0"/>
    <n v="0"/>
    <n v="0"/>
    <n v="0"/>
    <n v="0"/>
    <n v="0"/>
    <n v="0"/>
    <n v="0"/>
    <n v="0"/>
    <n v="0"/>
    <x v="2"/>
    <n v="2300"/>
    <x v="3"/>
    <s v="NON-INSTRUCTION HOURLY CLASS."/>
  </r>
  <r>
    <s v="72"/>
    <s v="01"/>
    <s v="00"/>
    <s v="03"/>
    <x v="3"/>
    <s v="0464"/>
    <s v="334600"/>
    <s v="682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64"/>
    <s v="336000"/>
    <s v="682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64"/>
    <s v="352800"/>
    <s v="6820"/>
    <n v="0"/>
    <n v="0"/>
    <n v="0"/>
    <n v="0"/>
    <n v="0"/>
    <n v="0"/>
    <n v="0"/>
    <n v="0"/>
    <n v="0"/>
    <n v="0"/>
    <n v="0"/>
    <n v="0"/>
    <n v="0"/>
    <x v="0"/>
    <n v="3500"/>
    <x v="3"/>
    <s v="STATE UNEMPLOYMENT INSURANCE"/>
  </r>
  <r>
    <s v="72"/>
    <s v="01"/>
    <s v="00"/>
    <s v="03"/>
    <x v="3"/>
    <s v="0471"/>
    <s v="210000"/>
    <s v="6840"/>
    <n v="0"/>
    <n v="0"/>
    <n v="0"/>
    <n v="0"/>
    <n v="0"/>
    <n v="0"/>
    <n v="0"/>
    <n v="0"/>
    <n v="0"/>
    <n v="0"/>
    <n v="0"/>
    <n v="0"/>
    <n v="0"/>
    <x v="2"/>
    <n v="2100"/>
    <x v="3"/>
    <s v="CLASSIFIED MANAGERS-NON-INSTRU"/>
  </r>
  <r>
    <s v="72"/>
    <s v="01"/>
    <s v="00"/>
    <s v="03"/>
    <x v="3"/>
    <s v="0471"/>
    <s v="238900"/>
    <s v="6840"/>
    <n v="0"/>
    <n v="0"/>
    <n v="0"/>
    <n v="0"/>
    <n v="0"/>
    <n v="0"/>
    <n v="0"/>
    <n v="0"/>
    <n v="0"/>
    <n v="0"/>
    <n v="0"/>
    <n v="0"/>
    <n v="0"/>
    <x v="2"/>
    <n v="2300"/>
    <x v="3"/>
    <s v="NON-INSTRUCTION HOURLY CLASS."/>
  </r>
  <r>
    <s v="72"/>
    <s v="01"/>
    <s v="00"/>
    <s v="03"/>
    <x v="3"/>
    <s v="0471"/>
    <s v="322000"/>
    <s v="6840"/>
    <n v="0"/>
    <n v="0"/>
    <n v="0"/>
    <n v="0"/>
    <n v="0"/>
    <n v="0"/>
    <n v="0"/>
    <n v="0"/>
    <n v="0"/>
    <n v="0"/>
    <n v="0"/>
    <n v="0"/>
    <n v="0"/>
    <x v="0"/>
    <n v="3200"/>
    <x v="3"/>
    <s v="CLASSIFIED RETIREMENT"/>
  </r>
  <r>
    <s v="72"/>
    <s v="01"/>
    <s v="00"/>
    <s v="03"/>
    <x v="3"/>
    <s v="0471"/>
    <s v="332000"/>
    <s v="684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71"/>
    <s v="334600"/>
    <s v="684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71"/>
    <s v="336000"/>
    <s v="6840"/>
    <n v="0"/>
    <n v="0"/>
    <n v="0"/>
    <n v="0"/>
    <n v="0"/>
    <n v="0"/>
    <n v="0"/>
    <n v="0"/>
    <n v="0"/>
    <n v="0"/>
    <n v="0"/>
    <n v="0"/>
    <n v="0"/>
    <x v="0"/>
    <n v="3300"/>
    <x v="3"/>
    <s v="OASDHI/FICA"/>
  </r>
  <r>
    <s v="72"/>
    <s v="01"/>
    <s v="00"/>
    <s v="03"/>
    <x v="3"/>
    <s v="0471"/>
    <s v="342100"/>
    <s v="6840"/>
    <n v="0"/>
    <n v="0"/>
    <n v="0"/>
    <n v="0"/>
    <n v="0"/>
    <n v="0"/>
    <n v="0"/>
    <n v="0"/>
    <n v="0"/>
    <n v="0"/>
    <n v="0"/>
    <n v="0"/>
    <n v="0"/>
    <x v="0"/>
    <n v="3400"/>
    <x v="3"/>
    <s v="HEALTH AND WELFARE BENEFITS"/>
  </r>
  <r>
    <s v="72"/>
    <s v="01"/>
    <s v="00"/>
    <s v="03"/>
    <x v="3"/>
    <s v="0471"/>
    <s v="342400"/>
    <s v="6840"/>
    <n v="0"/>
    <n v="0"/>
    <n v="0"/>
    <n v="0"/>
    <n v="0"/>
    <n v="0"/>
    <n v="0"/>
    <n v="0"/>
    <n v="0"/>
    <n v="0"/>
    <n v="0"/>
    <n v="0"/>
    <n v="0"/>
    <x v="0"/>
    <n v="3400"/>
    <x v="3"/>
    <s v="HEALTH AND WELFARE BENEFITS"/>
  </r>
  <r>
    <s v="72"/>
    <s v="01"/>
    <s v="00"/>
    <s v="03"/>
    <x v="3"/>
    <s v="0471"/>
    <s v="342500"/>
    <s v="6840"/>
    <n v="0"/>
    <n v="0"/>
    <n v="0"/>
    <n v="0"/>
    <n v="0"/>
    <n v="0"/>
    <n v="0"/>
    <n v="0"/>
    <n v="0"/>
    <n v="0"/>
    <n v="0"/>
    <n v="0"/>
    <n v="0"/>
    <x v="0"/>
    <n v="3400"/>
    <x v="3"/>
    <s v="HEALTH AND WELFARE BENEFITS"/>
  </r>
  <r>
    <s v="72"/>
    <s v="01"/>
    <s v="00"/>
    <s v="03"/>
    <x v="3"/>
    <s v="0471"/>
    <s v="352000"/>
    <s v="6840"/>
    <n v="0"/>
    <n v="0"/>
    <n v="0"/>
    <n v="0"/>
    <n v="0"/>
    <n v="0"/>
    <n v="0"/>
    <n v="0"/>
    <n v="0"/>
    <n v="0"/>
    <n v="0"/>
    <n v="0"/>
    <n v="0"/>
    <x v="0"/>
    <n v="3500"/>
    <x v="3"/>
    <s v="STATE UNEMPLOYMENT INSURANCE"/>
  </r>
  <r>
    <s v="72"/>
    <s v="01"/>
    <s v="00"/>
    <s v="03"/>
    <x v="3"/>
    <s v="0471"/>
    <s v="352800"/>
    <s v="6840"/>
    <n v="0"/>
    <n v="0"/>
    <n v="0"/>
    <n v="0"/>
    <n v="0"/>
    <n v="0"/>
    <n v="0"/>
    <n v="0"/>
    <n v="0"/>
    <n v="0"/>
    <n v="0"/>
    <n v="0"/>
    <n v="0"/>
    <x v="0"/>
    <n v="3500"/>
    <x v="3"/>
    <s v="STATE UNEMPLOYMENT INSURANCE"/>
  </r>
  <r>
    <s v="72"/>
    <s v="01"/>
    <s v="00"/>
    <s v="03"/>
    <x v="3"/>
    <s v="0471"/>
    <s v="362000"/>
    <s v="6840"/>
    <n v="0"/>
    <n v="0"/>
    <n v="0"/>
    <n v="0"/>
    <n v="0"/>
    <n v="0"/>
    <n v="0"/>
    <n v="0"/>
    <n v="0"/>
    <n v="0"/>
    <n v="0"/>
    <n v="0"/>
    <n v="0"/>
    <x v="0"/>
    <n v="3600"/>
    <x v="3"/>
    <s v="WORKERS COMPENSATION INSURANCE"/>
  </r>
  <r>
    <s v="72"/>
    <s v="01"/>
    <s v="00"/>
    <s v="03"/>
    <x v="3"/>
    <s v="0471"/>
    <s v="392000"/>
    <s v="6840"/>
    <n v="0"/>
    <n v="0"/>
    <n v="0"/>
    <n v="0"/>
    <n v="0"/>
    <n v="0"/>
    <n v="0"/>
    <n v="0"/>
    <n v="0"/>
    <n v="0"/>
    <n v="0"/>
    <n v="0"/>
    <n v="0"/>
    <x v="0"/>
    <n v="3900"/>
    <x v="3"/>
    <s v="OTHER BENEFITS"/>
  </r>
  <r>
    <s v="72"/>
    <s v="01"/>
    <s v="00"/>
    <s v="03"/>
    <x v="3"/>
    <s v="0471"/>
    <s v="398200"/>
    <s v="6840"/>
    <n v="0"/>
    <n v="0"/>
    <n v="0"/>
    <n v="0"/>
    <n v="0"/>
    <n v="0"/>
    <n v="0"/>
    <n v="0"/>
    <n v="0"/>
    <n v="0"/>
    <n v="0"/>
    <n v="0"/>
    <n v="0"/>
    <x v="0"/>
    <n v="3900"/>
    <x v="3"/>
    <s v="OTHER BENEFITS"/>
  </r>
  <r>
    <s v="72"/>
    <s v="01"/>
    <s v="00"/>
    <s v="03"/>
    <x v="4"/>
    <s v="0000"/>
    <s v="148000"/>
    <s v="6499"/>
    <n v="0"/>
    <n v="0"/>
    <n v="0"/>
    <n v="0"/>
    <n v="0"/>
    <n v="20000"/>
    <n v="0"/>
    <n v="20000"/>
    <n v="12348"/>
    <n v="0"/>
    <n v="7652"/>
    <n v="20000"/>
    <n v="20000"/>
    <x v="1"/>
    <n v="1400"/>
    <x v="4"/>
    <s v="NON-INSTRUCTION HOURLY CERT."/>
  </r>
  <r>
    <s v="72"/>
    <s v="01"/>
    <s v="00"/>
    <s v="03"/>
    <x v="4"/>
    <s v="0000"/>
    <s v="238000"/>
    <s v="6499"/>
    <n v="0"/>
    <n v="0"/>
    <n v="0"/>
    <n v="0"/>
    <n v="0"/>
    <n v="20000"/>
    <n v="0"/>
    <n v="20000"/>
    <n v="0"/>
    <n v="0"/>
    <n v="20000"/>
    <n v="20000"/>
    <n v="20000"/>
    <x v="2"/>
    <n v="2300"/>
    <x v="4"/>
    <s v="NON-INSTRUCTION HOURLY CLASS."/>
  </r>
  <r>
    <s v="72"/>
    <s v="01"/>
    <s v="00"/>
    <s v="03"/>
    <x v="4"/>
    <s v="0000"/>
    <s v="318000"/>
    <s v="6499"/>
    <n v="0"/>
    <n v="0"/>
    <n v="0"/>
    <n v="0"/>
    <n v="0"/>
    <n v="1914"/>
    <n v="0"/>
    <n v="1914"/>
    <n v="1096.5"/>
    <n v="0"/>
    <n v="817.5"/>
    <n v="1914"/>
    <n v="1914"/>
    <x v="0"/>
    <n v="3100"/>
    <x v="4"/>
    <s v="CERTIFICATED RETIREMENT"/>
  </r>
  <r>
    <s v="72"/>
    <s v="01"/>
    <s v="00"/>
    <s v="03"/>
    <x v="4"/>
    <s v="0000"/>
    <s v="334600"/>
    <s v="6499"/>
    <n v="0"/>
    <n v="0"/>
    <n v="0"/>
    <n v="0"/>
    <n v="0"/>
    <n v="290"/>
    <n v="0"/>
    <n v="290"/>
    <n v="178.4"/>
    <n v="0"/>
    <n v="111.6"/>
    <n v="290"/>
    <n v="290"/>
    <x v="0"/>
    <n v="3300"/>
    <x v="4"/>
    <s v="OASDHI/FICA"/>
  </r>
  <r>
    <s v="72"/>
    <s v="01"/>
    <s v="00"/>
    <s v="03"/>
    <x v="4"/>
    <s v="0000"/>
    <s v="353800"/>
    <s v="6499"/>
    <n v="0"/>
    <n v="0"/>
    <n v="0"/>
    <n v="0"/>
    <n v="0"/>
    <n v="10"/>
    <n v="0"/>
    <n v="10"/>
    <n v="6.16"/>
    <n v="0"/>
    <n v="3.84"/>
    <n v="10"/>
    <n v="10"/>
    <x v="0"/>
    <n v="3500"/>
    <x v="4"/>
    <s v="STATE UNEMPLOYMENT INSURANCE"/>
  </r>
  <r>
    <s v="72"/>
    <s v="01"/>
    <s v="00"/>
    <s v="03"/>
    <x v="4"/>
    <s v="0000"/>
    <s v="421000"/>
    <s v="6499"/>
    <n v="0"/>
    <n v="0"/>
    <n v="0"/>
    <n v="0"/>
    <n v="0"/>
    <n v="1000"/>
    <n v="0"/>
    <n v="1000"/>
    <n v="0"/>
    <n v="0"/>
    <n v="1000"/>
    <n v="1000"/>
    <n v="1000"/>
    <x v="3"/>
    <n v="4200"/>
    <x v="4"/>
    <s v="BOOK,MAGAZINE&amp;PERIOD-DIST.USE"/>
  </r>
  <r>
    <s v="72"/>
    <s v="01"/>
    <s v="00"/>
    <s v="03"/>
    <x v="4"/>
    <s v="0000"/>
    <s v="422000"/>
    <s v="6499"/>
    <n v="0"/>
    <n v="0"/>
    <n v="0"/>
    <n v="0"/>
    <n v="0"/>
    <n v="1000"/>
    <n v="0"/>
    <n v="1000"/>
    <n v="0"/>
    <n v="0"/>
    <n v="1000"/>
    <n v="1000"/>
    <n v="1000"/>
    <x v="3"/>
    <n v="4200"/>
    <x v="4"/>
    <s v="BOOK,MAGAZINE&amp;PERIOD-DIST.USE"/>
  </r>
  <r>
    <s v="72"/>
    <s v="01"/>
    <s v="00"/>
    <s v="03"/>
    <x v="4"/>
    <s v="0000"/>
    <s v="443000"/>
    <s v="6499"/>
    <n v="0"/>
    <n v="0"/>
    <n v="0"/>
    <n v="0"/>
    <n v="0"/>
    <n v="1000"/>
    <n v="0"/>
    <n v="1000"/>
    <n v="0"/>
    <n v="0"/>
    <n v="1000"/>
    <n v="1000"/>
    <n v="1000"/>
    <x v="3"/>
    <n v="4400"/>
    <x v="4"/>
    <s v="MEDIA AND SOFTWARE-DISTRCT USE"/>
  </r>
  <r>
    <s v="72"/>
    <s v="01"/>
    <s v="00"/>
    <s v="03"/>
    <x v="4"/>
    <s v="0000"/>
    <s v="450000"/>
    <s v="6499"/>
    <n v="0"/>
    <n v="0"/>
    <n v="0"/>
    <n v="0"/>
    <n v="0"/>
    <n v="5000"/>
    <n v="0"/>
    <n v="5000"/>
    <n v="0"/>
    <n v="0"/>
    <n v="5000"/>
    <n v="5000"/>
    <n v="5000"/>
    <x v="3"/>
    <n v="4500"/>
    <x v="4"/>
    <s v="NONINSTRUCTIONAL SUPPLIES"/>
  </r>
  <r>
    <s v="72"/>
    <s v="01"/>
    <s v="00"/>
    <s v="03"/>
    <x v="4"/>
    <s v="0000"/>
    <s v="455100"/>
    <s v="6499"/>
    <n v="0"/>
    <n v="0"/>
    <n v="0"/>
    <n v="0"/>
    <n v="0"/>
    <n v="5000"/>
    <n v="0"/>
    <n v="5000"/>
    <n v="0"/>
    <n v="0"/>
    <n v="5000"/>
    <n v="5000"/>
    <n v="5000"/>
    <x v="3"/>
    <n v="4500"/>
    <x v="4"/>
    <s v="NONINSTRUCTIONAL SUPPLIES"/>
  </r>
  <r>
    <s v="72"/>
    <s v="01"/>
    <s v="00"/>
    <s v="03"/>
    <x v="4"/>
    <s v="0000"/>
    <s v="511300"/>
    <s v="6499"/>
    <n v="0"/>
    <n v="0"/>
    <n v="0"/>
    <n v="0"/>
    <n v="0"/>
    <n v="20000"/>
    <n v="-1500"/>
    <n v="18500"/>
    <n v="0"/>
    <n v="12000"/>
    <n v="6500"/>
    <n v="20000"/>
    <n v="20000"/>
    <x v="4"/>
    <n v="5100"/>
    <x v="4"/>
    <s v="PERSON&amp;CONSULTANT SVC-DIST USE"/>
  </r>
  <r>
    <s v="72"/>
    <s v="01"/>
    <s v="00"/>
    <s v="03"/>
    <x v="4"/>
    <s v="0000"/>
    <s v="520000"/>
    <s v="6499"/>
    <n v="0"/>
    <n v="5275"/>
    <n v="5275"/>
    <n v="3632.57"/>
    <n v="1642.43"/>
    <n v="20000"/>
    <n v="0"/>
    <n v="20000"/>
    <n v="9066.59"/>
    <n v="7055"/>
    <n v="3878.41"/>
    <n v="20000"/>
    <n v="16367.43"/>
    <x v="4"/>
    <n v="5200"/>
    <x v="4"/>
    <s v="TRAVEL &amp; CONFERENCE EXPENSES"/>
  </r>
  <r>
    <s v="72"/>
    <s v="01"/>
    <s v="00"/>
    <s v="03"/>
    <x v="4"/>
    <s v="0000"/>
    <s v="531000"/>
    <s v="6499"/>
    <n v="0"/>
    <n v="0"/>
    <n v="0"/>
    <n v="0"/>
    <n v="0"/>
    <n v="6000"/>
    <n v="0"/>
    <n v="6000"/>
    <n v="425"/>
    <n v="0"/>
    <n v="5575"/>
    <n v="6000"/>
    <n v="6000"/>
    <x v="4"/>
    <n v="5300"/>
    <x v="4"/>
    <s v="POST/DUES/MEMBERSHIPS-DIST.USE"/>
  </r>
  <r>
    <s v="72"/>
    <s v="01"/>
    <s v="00"/>
    <s v="03"/>
    <x v="4"/>
    <s v="0000"/>
    <s v="535000"/>
    <s v="6499"/>
    <n v="0"/>
    <n v="0"/>
    <n v="0"/>
    <n v="0"/>
    <n v="0"/>
    <n v="1500"/>
    <n v="0"/>
    <n v="1500"/>
    <n v="0"/>
    <n v="0"/>
    <n v="1500"/>
    <n v="1500"/>
    <n v="1500"/>
    <x v="4"/>
    <n v="5300"/>
    <x v="4"/>
    <s v="POST/DUES/MEMBERSHIPS-DIST.USE"/>
  </r>
  <r>
    <s v="72"/>
    <s v="01"/>
    <s v="00"/>
    <s v="03"/>
    <x v="4"/>
    <s v="0000"/>
    <s v="554000"/>
    <s v="6570"/>
    <n v="0"/>
    <n v="0"/>
    <n v="0"/>
    <n v="0"/>
    <n v="0"/>
    <n v="1500"/>
    <n v="0"/>
    <n v="1500"/>
    <n v="0"/>
    <n v="0"/>
    <n v="1500"/>
    <n v="1500"/>
    <n v="1500"/>
    <x v="4"/>
    <n v="5500"/>
    <x v="4"/>
    <s v="UTILITIES &amp; HOUSEKEEP-DIST.USE"/>
  </r>
  <r>
    <s v="72"/>
    <s v="01"/>
    <s v="00"/>
    <s v="03"/>
    <x v="4"/>
    <s v="0000"/>
    <s v="561100"/>
    <s v="6499"/>
    <n v="0"/>
    <n v="0"/>
    <n v="0"/>
    <n v="0"/>
    <n v="0"/>
    <n v="5000"/>
    <n v="0"/>
    <n v="5000"/>
    <n v="0"/>
    <n v="0"/>
    <n v="5000"/>
    <n v="5000"/>
    <n v="5000"/>
    <x v="4"/>
    <n v="5600"/>
    <x v="4"/>
    <s v="RENTS,LEASES&amp;REPAIRS-DIST.USE"/>
  </r>
  <r>
    <s v="72"/>
    <s v="01"/>
    <s v="00"/>
    <s v="03"/>
    <x v="4"/>
    <s v="0000"/>
    <s v="580100"/>
    <s v="6499"/>
    <n v="0"/>
    <n v="0"/>
    <n v="0"/>
    <n v="0"/>
    <n v="0"/>
    <n v="10000"/>
    <n v="0"/>
    <n v="10000"/>
    <n v="0"/>
    <n v="0"/>
    <n v="10000"/>
    <n v="10000"/>
    <n v="10000"/>
    <x v="4"/>
    <n v="5800"/>
    <x v="4"/>
    <s v="OTHER OPERATING EXP-DIST. USE"/>
  </r>
  <r>
    <s v="72"/>
    <s v="01"/>
    <s v="00"/>
    <s v="03"/>
    <x v="4"/>
    <s v="0000"/>
    <s v="580900"/>
    <s v="6499"/>
    <n v="0"/>
    <n v="0"/>
    <n v="0"/>
    <n v="0"/>
    <n v="0"/>
    <n v="0"/>
    <n v="1500"/>
    <n v="1500"/>
    <n v="0"/>
    <n v="0"/>
    <n v="1500"/>
    <n v="0"/>
    <n v="0"/>
    <x v="4"/>
    <n v="5800"/>
    <x v="4"/>
    <s v="OTHER OPERATING EXP-DIST. USE"/>
  </r>
  <r>
    <s v="72"/>
    <s v="01"/>
    <s v="00"/>
    <s v="03"/>
    <x v="5"/>
    <s v="0000"/>
    <s v="120000"/>
    <s v="6600"/>
    <n v="234999"/>
    <n v="0"/>
    <n v="234999"/>
    <n v="234999.96"/>
    <n v="-0.96"/>
    <n v="240000"/>
    <n v="0"/>
    <n v="240000"/>
    <n v="100475"/>
    <n v="0"/>
    <n v="139525"/>
    <n v="5001"/>
    <n v="5000.0400000000081"/>
    <x v="1"/>
    <n v="1200"/>
    <x v="5"/>
    <s v="CONTRACT CERT. ADMINISTRATORS"/>
  </r>
  <r>
    <s v="72"/>
    <s v="01"/>
    <s v="00"/>
    <s v="03"/>
    <x v="5"/>
    <s v="0000"/>
    <s v="218000"/>
    <s v="6600"/>
    <n v="85684"/>
    <n v="0"/>
    <n v="85684"/>
    <n v="87370.76"/>
    <n v="-1686.76"/>
    <n v="79281"/>
    <n v="0"/>
    <n v="79281"/>
    <n v="33872.730000000003"/>
    <n v="0"/>
    <n v="45408.27"/>
    <n v="-6403"/>
    <n v="-8089.7599999999948"/>
    <x v="2"/>
    <n v="2100"/>
    <x v="5"/>
    <s v="CLASSIFIED MANAGERS-NON-INSTRU"/>
  </r>
  <r>
    <s v="72"/>
    <s v="01"/>
    <s v="00"/>
    <s v="03"/>
    <x v="5"/>
    <s v="0000"/>
    <s v="238200"/>
    <s v="6600"/>
    <n v="3000"/>
    <n v="0"/>
    <n v="3000"/>
    <n v="2075.64"/>
    <n v="924.36"/>
    <n v="2000"/>
    <n v="0"/>
    <n v="2000"/>
    <n v="1542.73"/>
    <n v="0"/>
    <n v="457.27"/>
    <n v="-1000"/>
    <n v="-75.639999999999873"/>
    <x v="2"/>
    <n v="2300"/>
    <x v="5"/>
    <s v="NON-INSTRUCTION HOURLY CLASS."/>
  </r>
  <r>
    <s v="72"/>
    <s v="01"/>
    <s v="00"/>
    <s v="03"/>
    <x v="5"/>
    <s v="0000"/>
    <s v="238500"/>
    <s v="6600"/>
    <n v="3500"/>
    <n v="0"/>
    <n v="3500"/>
    <n v="3115.84"/>
    <n v="384.16"/>
    <n v="0"/>
    <n v="0"/>
    <n v="0"/>
    <n v="0"/>
    <n v="0"/>
    <n v="0"/>
    <n v="-3500"/>
    <n v="-3115.84"/>
    <x v="2"/>
    <n v="2300"/>
    <x v="5"/>
    <s v="NON-INSTRUCTION HOURLY CLASS."/>
  </r>
  <r>
    <s v="72"/>
    <s v="01"/>
    <s v="00"/>
    <s v="03"/>
    <x v="5"/>
    <s v="0000"/>
    <s v="322800"/>
    <s v="6600"/>
    <n v="9816"/>
    <n v="0"/>
    <n v="9816"/>
    <n v="8663.8799999999992"/>
    <n v="1152.1199999999999"/>
    <n v="9370"/>
    <n v="0"/>
    <n v="9370"/>
    <n v="3917.31"/>
    <n v="0"/>
    <n v="5452.69"/>
    <n v="-446"/>
    <n v="706.1200000000008"/>
    <x v="0"/>
    <n v="3200"/>
    <x v="5"/>
    <s v="CLASSIFIED RETIREMENT"/>
  </r>
  <r>
    <s v="72"/>
    <s v="01"/>
    <s v="00"/>
    <s v="03"/>
    <x v="5"/>
    <s v="0000"/>
    <s v="323000"/>
    <s v="6600"/>
    <n v="26886"/>
    <n v="0"/>
    <n v="26886"/>
    <n v="26888.639999999999"/>
    <n v="-2.64"/>
    <n v="28222"/>
    <n v="0"/>
    <n v="28222"/>
    <n v="11826.9"/>
    <n v="0"/>
    <n v="16395.099999999999"/>
    <n v="1336"/>
    <n v="1333.3600000000006"/>
    <x v="0"/>
    <n v="3200"/>
    <x v="5"/>
    <s v="CLASSIFIED RETIREMENT"/>
  </r>
  <r>
    <s v="72"/>
    <s v="01"/>
    <s v="00"/>
    <s v="03"/>
    <x v="5"/>
    <s v="0000"/>
    <s v="332800"/>
    <s v="6600"/>
    <n v="5498"/>
    <n v="0"/>
    <n v="5498"/>
    <n v="5728.46"/>
    <n v="-230.46"/>
    <n v="5039"/>
    <n v="0"/>
    <n v="5039"/>
    <n v="2195.75"/>
    <n v="0"/>
    <n v="2843.25"/>
    <n v="-459"/>
    <n v="-689.46"/>
    <x v="0"/>
    <n v="3300"/>
    <x v="5"/>
    <s v="OASDHI/FICA"/>
  </r>
  <r>
    <s v="72"/>
    <s v="01"/>
    <s v="00"/>
    <s v="03"/>
    <x v="5"/>
    <s v="0000"/>
    <s v="333000"/>
    <s v="6600"/>
    <n v="16058"/>
    <n v="0"/>
    <n v="16058"/>
    <n v="7187.42"/>
    <n v="8870.58"/>
    <n v="16368"/>
    <n v="0"/>
    <n v="16368"/>
    <n v="0"/>
    <n v="0"/>
    <n v="16368"/>
    <n v="310"/>
    <n v="9180.58"/>
    <x v="0"/>
    <n v="3300"/>
    <x v="5"/>
    <s v="OASDHI/FICA"/>
  </r>
  <r>
    <s v="72"/>
    <s v="01"/>
    <s v="00"/>
    <s v="03"/>
    <x v="5"/>
    <s v="0000"/>
    <s v="333900"/>
    <s v="6600"/>
    <n v="74"/>
    <n v="0"/>
    <n v="74"/>
    <n v="66.58"/>
    <n v="7.42"/>
    <n v="74"/>
    <n v="0"/>
    <n v="74"/>
    <n v="0"/>
    <n v="0"/>
    <n v="74"/>
    <n v="0"/>
    <n v="7.4200000000000017"/>
    <x v="0"/>
    <n v="3300"/>
    <x v="5"/>
    <s v="OASDHI/FICA"/>
  </r>
  <r>
    <s v="72"/>
    <s v="01"/>
    <s v="00"/>
    <s v="03"/>
    <x v="5"/>
    <s v="0000"/>
    <s v="334600"/>
    <s v="6600"/>
    <n v="5110"/>
    <n v="0"/>
    <n v="5110"/>
    <n v="5024.58"/>
    <n v="85.42"/>
    <n v="5024"/>
    <n v="0"/>
    <n v="5024"/>
    <n v="2052.15"/>
    <n v="0"/>
    <n v="2971.85"/>
    <n v="-86"/>
    <n v="-0.57999999999992724"/>
    <x v="0"/>
    <n v="3300"/>
    <x v="5"/>
    <s v="OASDHI/FICA"/>
  </r>
  <r>
    <s v="72"/>
    <s v="01"/>
    <s v="00"/>
    <s v="03"/>
    <x v="5"/>
    <s v="0000"/>
    <s v="342000"/>
    <s v="6600"/>
    <n v="46"/>
    <n v="0"/>
    <n v="46"/>
    <n v="0"/>
    <n v="46"/>
    <n v="0"/>
    <n v="0"/>
    <n v="0"/>
    <n v="0"/>
    <n v="0"/>
    <n v="0"/>
    <n v="-46"/>
    <n v="0"/>
    <x v="0"/>
    <n v="3400"/>
    <x v="5"/>
    <s v="HEALTH AND WELFARE BENEFITS"/>
  </r>
  <r>
    <s v="72"/>
    <s v="01"/>
    <s v="00"/>
    <s v="03"/>
    <x v="5"/>
    <s v="0000"/>
    <s v="342100"/>
    <s v="6600"/>
    <n v="1019"/>
    <n v="0"/>
    <n v="1019"/>
    <n v="453.46"/>
    <n v="565.54"/>
    <n v="395"/>
    <n v="0"/>
    <n v="395"/>
    <n v="164.4"/>
    <n v="0"/>
    <n v="230.6"/>
    <n v="-624"/>
    <n v="-58.45999999999998"/>
    <x v="0"/>
    <n v="3400"/>
    <x v="5"/>
    <s v="HEALTH AND WELFARE BENEFITS"/>
  </r>
  <r>
    <s v="72"/>
    <s v="01"/>
    <s v="00"/>
    <s v="03"/>
    <x v="5"/>
    <s v="0000"/>
    <s v="342400"/>
    <s v="6600"/>
    <n v="13257"/>
    <n v="0"/>
    <n v="13257"/>
    <n v="12632.8"/>
    <n v="624.20000000000005"/>
    <n v="14706"/>
    <n v="0"/>
    <n v="14706"/>
    <n v="6127.35"/>
    <n v="0"/>
    <n v="8578.65"/>
    <n v="1449"/>
    <n v="2073.2000000000007"/>
    <x v="0"/>
    <n v="3400"/>
    <x v="5"/>
    <s v="HEALTH AND WELFARE BENEFITS"/>
  </r>
  <r>
    <s v="72"/>
    <s v="01"/>
    <s v="00"/>
    <s v="03"/>
    <x v="5"/>
    <s v="0000"/>
    <s v="342500"/>
    <s v="6600"/>
    <n v="215"/>
    <n v="0"/>
    <n v="215"/>
    <n v="197.23"/>
    <n v="17.77"/>
    <n v="193"/>
    <n v="0"/>
    <n v="193"/>
    <n v="80.349999999999994"/>
    <n v="0"/>
    <n v="112.65"/>
    <n v="-22"/>
    <n v="-4.2299999999999898"/>
    <x v="0"/>
    <n v="3400"/>
    <x v="5"/>
    <s v="HEALTH AND WELFARE BENEFITS"/>
  </r>
  <r>
    <s v="72"/>
    <s v="01"/>
    <s v="00"/>
    <s v="03"/>
    <x v="5"/>
    <s v="0000"/>
    <s v="343100"/>
    <s v="6600"/>
    <n v="13257"/>
    <n v="0"/>
    <n v="13257"/>
    <n v="13257.24"/>
    <n v="-0.24"/>
    <n v="14031"/>
    <n v="0"/>
    <n v="14031"/>
    <n v="5846.2"/>
    <n v="0"/>
    <n v="8184.8"/>
    <n v="774"/>
    <n v="773.76000000000022"/>
    <x v="0"/>
    <n v="3400"/>
    <x v="5"/>
    <s v="HEALTH AND WELFARE BENEFITS"/>
  </r>
  <r>
    <s v="72"/>
    <s v="01"/>
    <s v="00"/>
    <s v="03"/>
    <x v="5"/>
    <s v="0000"/>
    <s v="343400"/>
    <s v="6600"/>
    <n v="1019"/>
    <n v="0"/>
    <n v="1019"/>
    <n v="1018.68"/>
    <n v="0.32"/>
    <n v="1069"/>
    <n v="0"/>
    <n v="1069"/>
    <n v="445.55"/>
    <n v="0"/>
    <n v="623.45000000000005"/>
    <n v="50"/>
    <n v="50.32000000000005"/>
    <x v="0"/>
    <n v="3400"/>
    <x v="5"/>
    <s v="HEALTH AND WELFARE BENEFITS"/>
  </r>
  <r>
    <s v="72"/>
    <s v="01"/>
    <s v="00"/>
    <s v="03"/>
    <x v="5"/>
    <s v="0000"/>
    <s v="343500"/>
    <s v="6600"/>
    <n v="215"/>
    <n v="0"/>
    <n v="215"/>
    <n v="215.16"/>
    <n v="-0.16"/>
    <n v="193"/>
    <n v="0"/>
    <n v="193"/>
    <n v="80.349999999999994"/>
    <n v="0"/>
    <n v="112.65"/>
    <n v="-22"/>
    <n v="-22.159999999999997"/>
    <x v="0"/>
    <n v="3400"/>
    <x v="5"/>
    <s v="HEALTH AND WELFARE BENEFITS"/>
  </r>
  <r>
    <s v="72"/>
    <s v="01"/>
    <s v="00"/>
    <s v="03"/>
    <x v="5"/>
    <s v="0000"/>
    <s v="352800"/>
    <s v="6600"/>
    <n v="46"/>
    <n v="0"/>
    <n v="46"/>
    <n v="46.18"/>
    <n v="-0.18"/>
    <n v="41"/>
    <n v="0"/>
    <n v="41"/>
    <n v="17.71"/>
    <n v="0"/>
    <n v="23.29"/>
    <n v="-5"/>
    <n v="-5.18"/>
    <x v="0"/>
    <n v="3500"/>
    <x v="5"/>
    <s v="STATE UNEMPLOYMENT INSURANCE"/>
  </r>
  <r>
    <s v="72"/>
    <s v="01"/>
    <s v="00"/>
    <s v="03"/>
    <x v="5"/>
    <s v="0000"/>
    <s v="353000"/>
    <s v="6600"/>
    <n v="130"/>
    <n v="0"/>
    <n v="130"/>
    <n v="125.88"/>
    <n v="4.12"/>
    <n v="132"/>
    <n v="0"/>
    <n v="132"/>
    <n v="52.55"/>
    <n v="0"/>
    <n v="79.45"/>
    <n v="2"/>
    <n v="6.1200000000000045"/>
    <x v="0"/>
    <n v="3500"/>
    <x v="5"/>
    <s v="STATE UNEMPLOYMENT INSURANCE"/>
  </r>
  <r>
    <s v="72"/>
    <s v="01"/>
    <s v="00"/>
    <s v="03"/>
    <x v="5"/>
    <s v="0000"/>
    <s v="353800"/>
    <s v="6600"/>
    <n v="1"/>
    <n v="0"/>
    <n v="1"/>
    <n v="1.2"/>
    <n v="-0.2"/>
    <n v="1"/>
    <n v="0"/>
    <n v="1"/>
    <n v="0.5"/>
    <n v="0"/>
    <n v="0.5"/>
    <n v="0"/>
    <n v="-0.19999999999999996"/>
    <x v="0"/>
    <n v="3500"/>
    <x v="5"/>
    <s v="STATE UNEMPLOYMENT INSURANCE"/>
  </r>
  <r>
    <s v="72"/>
    <s v="01"/>
    <s v="00"/>
    <s v="03"/>
    <x v="5"/>
    <s v="0000"/>
    <s v="362800"/>
    <s v="6600"/>
    <n v="1500"/>
    <n v="0"/>
    <n v="1500"/>
    <n v="1500"/>
    <n v="0"/>
    <n v="1500"/>
    <n v="0"/>
    <n v="1500"/>
    <n v="625"/>
    <n v="0"/>
    <n v="875"/>
    <n v="0"/>
    <n v="0"/>
    <x v="0"/>
    <n v="3600"/>
    <x v="5"/>
    <s v="WORKERS COMPENSATION INSURANCE"/>
  </r>
  <r>
    <s v="72"/>
    <s v="01"/>
    <s v="00"/>
    <s v="03"/>
    <x v="5"/>
    <s v="0000"/>
    <s v="363000"/>
    <s v="6600"/>
    <n v="1500"/>
    <n v="0"/>
    <n v="1500"/>
    <n v="1500"/>
    <n v="0"/>
    <n v="1500"/>
    <n v="0"/>
    <n v="1500"/>
    <n v="625"/>
    <n v="0"/>
    <n v="875"/>
    <n v="0"/>
    <n v="0"/>
    <x v="0"/>
    <n v="3600"/>
    <x v="5"/>
    <s v="WORKERS COMPENSATION INSURANCE"/>
  </r>
  <r>
    <s v="72"/>
    <s v="01"/>
    <s v="00"/>
    <s v="03"/>
    <x v="5"/>
    <s v="0000"/>
    <s v="392800"/>
    <s v="6600"/>
    <n v="50"/>
    <n v="0"/>
    <n v="50"/>
    <n v="45.54"/>
    <n v="4.46"/>
    <n v="50"/>
    <n v="0"/>
    <n v="50"/>
    <n v="20.7"/>
    <n v="0"/>
    <n v="29.3"/>
    <n v="0"/>
    <n v="4.4600000000000009"/>
    <x v="0"/>
    <n v="3900"/>
    <x v="5"/>
    <s v="OTHER BENEFITS"/>
  </r>
  <r>
    <s v="72"/>
    <s v="01"/>
    <s v="00"/>
    <s v="03"/>
    <x v="5"/>
    <s v="0000"/>
    <s v="393000"/>
    <s v="6600"/>
    <n v="50"/>
    <n v="0"/>
    <n v="50"/>
    <n v="49.68"/>
    <n v="0.32"/>
    <n v="50"/>
    <n v="0"/>
    <n v="50"/>
    <n v="20.7"/>
    <n v="0"/>
    <n v="29.3"/>
    <n v="0"/>
    <n v="0.32000000000000028"/>
    <x v="0"/>
    <n v="3900"/>
    <x v="5"/>
    <s v="OTHER BENEFITS"/>
  </r>
  <r>
    <s v="72"/>
    <s v="01"/>
    <s v="00"/>
    <s v="03"/>
    <x v="5"/>
    <s v="0000"/>
    <s v="398300"/>
    <s v="6600"/>
    <n v="24"/>
    <n v="0"/>
    <n v="24"/>
    <n v="22"/>
    <n v="2"/>
    <n v="24"/>
    <n v="0"/>
    <n v="24"/>
    <n v="10"/>
    <n v="0"/>
    <n v="14"/>
    <n v="0"/>
    <n v="2"/>
    <x v="0"/>
    <n v="3900"/>
    <x v="5"/>
    <s v="OTHER BENEFITS"/>
  </r>
  <r>
    <s v="72"/>
    <s v="01"/>
    <s v="00"/>
    <s v="03"/>
    <x v="5"/>
    <s v="0000"/>
    <s v="398400"/>
    <s v="6600"/>
    <n v="24"/>
    <n v="0"/>
    <n v="24"/>
    <n v="24"/>
    <n v="0"/>
    <n v="24"/>
    <n v="0"/>
    <n v="24"/>
    <n v="10"/>
    <n v="0"/>
    <n v="14"/>
    <n v="0"/>
    <n v="0"/>
    <x v="0"/>
    <n v="3900"/>
    <x v="5"/>
    <s v="OTHER BENEFITS"/>
  </r>
  <r>
    <s v="72"/>
    <s v="01"/>
    <s v="00"/>
    <s v="03"/>
    <x v="5"/>
    <s v="0000"/>
    <s v="421000"/>
    <s v="6600"/>
    <n v="1200"/>
    <n v="449.94"/>
    <n v="1649.94"/>
    <n v="1637.69"/>
    <n v="12.25"/>
    <n v="750"/>
    <n v="0"/>
    <n v="750"/>
    <n v="279.93"/>
    <n v="0"/>
    <n v="470.07"/>
    <n v="-450"/>
    <n v="-887.69"/>
    <x v="3"/>
    <n v="4200"/>
    <x v="5"/>
    <s v="BOOK,MAGAZINE&amp;PERIOD-DIST.USE"/>
  </r>
  <r>
    <s v="72"/>
    <s v="01"/>
    <s v="00"/>
    <s v="03"/>
    <x v="5"/>
    <s v="0000"/>
    <s v="422000"/>
    <s v="6600"/>
    <n v="400"/>
    <n v="-49.95"/>
    <n v="350.05"/>
    <n v="292.77999999999997"/>
    <n v="57.27"/>
    <n v="250"/>
    <n v="1000"/>
    <n v="1250"/>
    <n v="192.29"/>
    <n v="132.41"/>
    <n v="925.3"/>
    <n v="-150"/>
    <n v="-42.779999999999973"/>
    <x v="3"/>
    <n v="4200"/>
    <x v="5"/>
    <s v="BOOK,MAGAZINE&amp;PERIOD-DIST.USE"/>
  </r>
  <r>
    <s v="72"/>
    <s v="01"/>
    <s v="00"/>
    <s v="03"/>
    <x v="5"/>
    <s v="0000"/>
    <s v="450000"/>
    <s v="6600"/>
    <n v="2500"/>
    <n v="1182.81"/>
    <n v="3682.81"/>
    <n v="3342.68"/>
    <n v="340.13"/>
    <n v="2500"/>
    <n v="0"/>
    <n v="2500"/>
    <n v="86.83"/>
    <n v="1547.37"/>
    <n v="865.8"/>
    <n v="0"/>
    <n v="-842.67999999999984"/>
    <x v="3"/>
    <n v="4500"/>
    <x v="5"/>
    <s v="NONINSTRUCTIONAL SUPPLIES"/>
  </r>
  <r>
    <s v="72"/>
    <s v="01"/>
    <s v="00"/>
    <s v="03"/>
    <x v="5"/>
    <s v="0000"/>
    <s v="511300"/>
    <s v="6600"/>
    <n v="5000"/>
    <n v="55316.28"/>
    <n v="60316.28"/>
    <n v="59770.05"/>
    <n v="546.23"/>
    <n v="20000"/>
    <n v="0"/>
    <n v="20000"/>
    <n v="5324"/>
    <n v="8856"/>
    <n v="5820"/>
    <n v="15000"/>
    <n v="-39770.050000000003"/>
    <x v="4"/>
    <n v="5100"/>
    <x v="5"/>
    <s v="PERSON&amp;CONSULTANT SVC-DIST USE"/>
  </r>
  <r>
    <s v="72"/>
    <s v="01"/>
    <s v="00"/>
    <s v="03"/>
    <x v="5"/>
    <s v="0000"/>
    <s v="520000"/>
    <s v="6600"/>
    <n v="11900"/>
    <n v="2489.11"/>
    <n v="14389.11"/>
    <n v="10675.25"/>
    <n v="3713.86"/>
    <n v="25000"/>
    <n v="0"/>
    <n v="25000"/>
    <n v="3886.73"/>
    <n v="2545.1999999999998"/>
    <n v="18568.07"/>
    <n v="13100"/>
    <n v="14324.75"/>
    <x v="4"/>
    <n v="5200"/>
    <x v="5"/>
    <s v="TRAVEL &amp; CONFERENCE EXPENSES"/>
  </r>
  <r>
    <s v="72"/>
    <s v="01"/>
    <s v="00"/>
    <s v="03"/>
    <x v="5"/>
    <s v="0000"/>
    <s v="520600"/>
    <s v="6600"/>
    <n v="24000"/>
    <n v="0"/>
    <n v="24000"/>
    <n v="24000"/>
    <n v="0"/>
    <n v="24000"/>
    <n v="0"/>
    <n v="24000"/>
    <n v="10000"/>
    <n v="0"/>
    <n v="14000"/>
    <n v="0"/>
    <n v="0"/>
    <x v="4"/>
    <n v="5200"/>
    <x v="5"/>
    <s v="TRAVEL &amp; CONFERENCE EXPENSES"/>
  </r>
  <r>
    <s v="72"/>
    <s v="01"/>
    <s v="00"/>
    <s v="03"/>
    <x v="5"/>
    <s v="0000"/>
    <s v="520700"/>
    <s v="6600"/>
    <n v="1200"/>
    <n v="0"/>
    <n v="1200"/>
    <n v="2400"/>
    <n v="-1200"/>
    <n v="1200"/>
    <n v="0"/>
    <n v="1200"/>
    <n v="1000"/>
    <n v="0"/>
    <n v="200"/>
    <n v="0"/>
    <n v="-1200"/>
    <x v="4"/>
    <n v="5200"/>
    <x v="5"/>
    <s v="TRAVEL &amp; CONFERENCE EXPENSES"/>
  </r>
  <r>
    <s v="72"/>
    <s v="01"/>
    <s v="00"/>
    <s v="03"/>
    <x v="5"/>
    <s v="0000"/>
    <s v="521000"/>
    <s v="6600"/>
    <n v="100"/>
    <n v="100"/>
    <n v="200"/>
    <n v="211.33"/>
    <n v="-11.33"/>
    <n v="400"/>
    <n v="0"/>
    <n v="400"/>
    <n v="45.74"/>
    <n v="354.26"/>
    <n v="0"/>
    <n v="300"/>
    <n v="188.67"/>
    <x v="4"/>
    <n v="5200"/>
    <x v="5"/>
    <s v="TRAVEL &amp; CONFERENCE EXPENSES"/>
  </r>
  <r>
    <s v="72"/>
    <s v="01"/>
    <s v="00"/>
    <s v="03"/>
    <x v="5"/>
    <s v="0000"/>
    <s v="531000"/>
    <s v="6600"/>
    <n v="29500"/>
    <n v="-2644.39"/>
    <n v="26855.61"/>
    <n v="28340"/>
    <n v="-1484.39"/>
    <n v="31000"/>
    <n v="0"/>
    <n v="31000"/>
    <n v="12697"/>
    <n v="0"/>
    <n v="18303"/>
    <n v="1500"/>
    <n v="2660"/>
    <x v="4"/>
    <n v="5300"/>
    <x v="5"/>
    <s v="POST/DUES/MEMBERSHIPS-DIST.USE"/>
  </r>
  <r>
    <s v="72"/>
    <s v="01"/>
    <s v="00"/>
    <s v="03"/>
    <x v="5"/>
    <s v="0000"/>
    <s v="535000"/>
    <s v="6600"/>
    <n v="100"/>
    <n v="0"/>
    <n v="100"/>
    <n v="8.4700000000000006"/>
    <n v="91.53"/>
    <n v="100"/>
    <n v="0"/>
    <n v="100"/>
    <n v="0"/>
    <n v="0"/>
    <n v="100"/>
    <n v="0"/>
    <n v="91.53"/>
    <x v="4"/>
    <n v="5300"/>
    <x v="5"/>
    <s v="POST/DUES/MEMBERSHIPS-DIST.USE"/>
  </r>
  <r>
    <s v="72"/>
    <s v="01"/>
    <s v="00"/>
    <s v="03"/>
    <x v="5"/>
    <s v="0000"/>
    <s v="561000"/>
    <s v="6600"/>
    <n v="450"/>
    <n v="1400"/>
    <n v="1850"/>
    <n v="1170.56"/>
    <n v="679.44"/>
    <n v="1850"/>
    <n v="0"/>
    <n v="1850"/>
    <n v="457.13"/>
    <n v="242.87"/>
    <n v="1150"/>
    <n v="1400"/>
    <n v="679.44"/>
    <x v="4"/>
    <n v="5600"/>
    <x v="5"/>
    <s v="RENTS,LEASES&amp;REPAIRS-DIST.USE"/>
  </r>
  <r>
    <s v="72"/>
    <s v="01"/>
    <s v="00"/>
    <s v="03"/>
    <x v="5"/>
    <s v="0000"/>
    <s v="562000"/>
    <s v="6600"/>
    <n v="0"/>
    <n v="40"/>
    <n v="40"/>
    <n v="26"/>
    <n v="14"/>
    <n v="1200"/>
    <n v="0"/>
    <n v="1200"/>
    <n v="260.95"/>
    <n v="463"/>
    <n v="476.05"/>
    <n v="1200"/>
    <n v="1174"/>
    <x v="4"/>
    <n v="5600"/>
    <x v="5"/>
    <s v="RENTS,LEASES&amp;REPAIRS-DIST.USE"/>
  </r>
  <r>
    <s v="72"/>
    <s v="01"/>
    <s v="00"/>
    <s v="03"/>
    <x v="5"/>
    <s v="0000"/>
    <s v="563700"/>
    <s v="6600"/>
    <n v="300"/>
    <n v="-235"/>
    <n v="65"/>
    <n v="65"/>
    <n v="0"/>
    <n v="0"/>
    <n v="0"/>
    <n v="0"/>
    <n v="0"/>
    <n v="0"/>
    <n v="0"/>
    <n v="-300"/>
    <n v="-65"/>
    <x v="4"/>
    <n v="5600"/>
    <x v="5"/>
    <s v="RENTS,LEASES&amp;REPAIRS-DIST.USE"/>
  </r>
  <r>
    <s v="72"/>
    <s v="01"/>
    <s v="00"/>
    <s v="03"/>
    <x v="5"/>
    <s v="0000"/>
    <s v="564000"/>
    <s v="6600"/>
    <n v="100"/>
    <n v="-100"/>
    <n v="0"/>
    <n v="0"/>
    <n v="0"/>
    <n v="100"/>
    <n v="0"/>
    <n v="100"/>
    <n v="0"/>
    <n v="0"/>
    <n v="100"/>
    <n v="0"/>
    <n v="100"/>
    <x v="4"/>
    <n v="5600"/>
    <x v="5"/>
    <s v="RENTS,LEASES&amp;REPAIRS-DIST.USE"/>
  </r>
  <r>
    <s v="72"/>
    <s v="01"/>
    <s v="00"/>
    <s v="03"/>
    <x v="5"/>
    <s v="0000"/>
    <s v="580900"/>
    <s v="6600"/>
    <n v="3000"/>
    <n v="0"/>
    <n v="3000"/>
    <n v="2957.65"/>
    <n v="42.35"/>
    <n v="1000"/>
    <n v="0"/>
    <n v="1000"/>
    <n v="172.5"/>
    <n v="0"/>
    <n v="827.5"/>
    <n v="-2000"/>
    <n v="-1957.65"/>
    <x v="4"/>
    <n v="5800"/>
    <x v="5"/>
    <s v="OTHER OPERATING EXP-DIST. USE"/>
  </r>
  <r>
    <s v="72"/>
    <s v="01"/>
    <s v="00"/>
    <s v="03"/>
    <x v="5"/>
    <s v="0000"/>
    <s v="583000"/>
    <s v="6600"/>
    <n v="1000"/>
    <n v="-1000"/>
    <n v="0"/>
    <n v="0"/>
    <n v="0"/>
    <n v="0"/>
    <n v="0"/>
    <n v="0"/>
    <n v="0"/>
    <n v="0"/>
    <n v="0"/>
    <n v="-1000"/>
    <n v="0"/>
    <x v="4"/>
    <n v="5800"/>
    <x v="5"/>
    <s v="OTHER OPERATING EXP-DIST. USE"/>
  </r>
  <r>
    <s v="72"/>
    <s v="01"/>
    <s v="00"/>
    <s v="03"/>
    <x v="5"/>
    <s v="0000"/>
    <s v="630000"/>
    <s v="6600"/>
    <n v="0"/>
    <n v="0"/>
    <n v="0"/>
    <n v="0"/>
    <n v="0"/>
    <n v="0"/>
    <n v="0"/>
    <n v="0"/>
    <n v="0"/>
    <n v="0"/>
    <n v="0"/>
    <n v="0"/>
    <n v="0"/>
    <x v="5"/>
    <n v="6300"/>
    <x v="5"/>
    <s v="LIBRARY BOOKS - EXPANSION"/>
  </r>
  <r>
    <s v="72"/>
    <s v="01"/>
    <s v="00"/>
    <s v="03"/>
    <x v="5"/>
    <s v="0000"/>
    <s v="640000"/>
    <s v="6600"/>
    <n v="3000"/>
    <n v="-2445.79"/>
    <n v="554.21"/>
    <n v="554.21"/>
    <n v="0"/>
    <n v="0"/>
    <n v="0"/>
    <n v="0"/>
    <n v="0"/>
    <n v="0"/>
    <n v="0"/>
    <n v="-3000"/>
    <n v="-554.21"/>
    <x v="5"/>
    <n v="6400"/>
    <x v="5"/>
    <s v="EQUIP/FURNITURE (EXCLD COMPTR)"/>
  </r>
  <r>
    <s v="72"/>
    <s v="01"/>
    <s v="00"/>
    <s v="03"/>
    <x v="5"/>
    <s v="0000"/>
    <s v="642000"/>
    <s v="6600"/>
    <n v="0"/>
    <n v="552.49"/>
    <n v="552.49"/>
    <n v="552.49"/>
    <n v="0"/>
    <n v="0"/>
    <n v="0"/>
    <n v="0"/>
    <n v="0"/>
    <n v="0"/>
    <n v="0"/>
    <n v="0"/>
    <n v="-552.49"/>
    <x v="5"/>
    <n v="6400"/>
    <x v="5"/>
    <s v="EQUIP/FURNITURE (EXCLD COMPTR)"/>
  </r>
  <r>
    <s v="72"/>
    <s v="01"/>
    <s v="00"/>
    <s v="03"/>
    <x v="5"/>
    <s v="0000"/>
    <s v="642000"/>
    <s v="6770"/>
    <n v="0"/>
    <n v="0"/>
    <n v="0"/>
    <n v="0"/>
    <n v="0"/>
    <n v="0"/>
    <n v="0"/>
    <n v="0"/>
    <n v="0"/>
    <n v="0"/>
    <n v="0"/>
    <n v="0"/>
    <n v="0"/>
    <x v="5"/>
    <n v="6400"/>
    <x v="5"/>
    <s v="EQUIP/FURNITURE (EXCLD COMPTR)"/>
  </r>
  <r>
    <s v="72"/>
    <s v="01"/>
    <s v="00"/>
    <s v="03"/>
    <x v="6"/>
    <s v="0000"/>
    <s v="128700"/>
    <s v="6099"/>
    <n v="161482"/>
    <n v="0"/>
    <n v="161482"/>
    <n v="150277.23000000001"/>
    <n v="11204.77"/>
    <n v="113813"/>
    <n v="0"/>
    <n v="113813"/>
    <n v="45525.01"/>
    <n v="0"/>
    <n v="68287.990000000005"/>
    <n v="-47669"/>
    <n v="-36464.23000000001"/>
    <x v="1"/>
    <n v="1200"/>
    <x v="6"/>
    <s v="CONTRACT CERT. ADMINISTRATORS"/>
  </r>
  <r>
    <s v="72"/>
    <s v="01"/>
    <s v="00"/>
    <s v="03"/>
    <x v="6"/>
    <s v="0000"/>
    <s v="318000"/>
    <s v="6099"/>
    <n v="13322"/>
    <n v="0"/>
    <n v="13322"/>
    <n v="12397.75"/>
    <n v="924.25"/>
    <n v="10107"/>
    <n v="0"/>
    <n v="10107"/>
    <n v="4042.64"/>
    <n v="0"/>
    <n v="6064.36"/>
    <n v="-3215"/>
    <n v="-2290.75"/>
    <x v="0"/>
    <n v="3100"/>
    <x v="6"/>
    <s v="CERTIFICATED RETIREMENT"/>
  </r>
  <r>
    <s v="72"/>
    <s v="01"/>
    <s v="00"/>
    <s v="03"/>
    <x v="6"/>
    <s v="0000"/>
    <s v="334600"/>
    <s v="6099"/>
    <n v="1760"/>
    <n v="0"/>
    <n v="1760"/>
    <n v="1564.6"/>
    <n v="195.4"/>
    <n v="1650"/>
    <n v="0"/>
    <n v="1650"/>
    <n v="657.6"/>
    <n v="0"/>
    <n v="992.4"/>
    <n v="-110"/>
    <n v="85.400000000000091"/>
    <x v="0"/>
    <n v="3300"/>
    <x v="6"/>
    <s v="OASDHI/FICA"/>
  </r>
  <r>
    <s v="72"/>
    <s v="01"/>
    <s v="00"/>
    <s v="03"/>
    <x v="6"/>
    <s v="0000"/>
    <s v="336000"/>
    <s v="6099"/>
    <n v="0"/>
    <n v="0"/>
    <n v="0"/>
    <n v="0.99"/>
    <n v="-0.99"/>
    <n v="0"/>
    <n v="0"/>
    <n v="0"/>
    <n v="0"/>
    <n v="0"/>
    <n v="0"/>
    <n v="0"/>
    <n v="-0.99"/>
    <x v="0"/>
    <n v="3300"/>
    <x v="6"/>
    <s v="OASDHI/FICA"/>
  </r>
  <r>
    <s v="72"/>
    <s v="01"/>
    <s v="00"/>
    <s v="03"/>
    <x v="6"/>
    <s v="0000"/>
    <s v="343100"/>
    <s v="6099"/>
    <n v="5303"/>
    <n v="0"/>
    <n v="5303"/>
    <n v="0"/>
    <n v="5303"/>
    <n v="0"/>
    <n v="0"/>
    <n v="0"/>
    <n v="0"/>
    <n v="0"/>
    <n v="0"/>
    <n v="-5303"/>
    <n v="0"/>
    <x v="0"/>
    <n v="3400"/>
    <x v="6"/>
    <s v="HEALTH AND WELFARE BENEFITS"/>
  </r>
  <r>
    <s v="72"/>
    <s v="01"/>
    <s v="00"/>
    <s v="03"/>
    <x v="6"/>
    <s v="0000"/>
    <s v="343200"/>
    <s v="6099"/>
    <n v="2694"/>
    <n v="0"/>
    <n v="2694"/>
    <n v="5517"/>
    <n v="-2823"/>
    <n v="2845"/>
    <n v="0"/>
    <n v="2845"/>
    <n v="2426.85"/>
    <n v="0"/>
    <n v="418.15"/>
    <n v="151"/>
    <n v="-2672"/>
    <x v="0"/>
    <n v="3400"/>
    <x v="6"/>
    <s v="HEALTH AND WELFARE BENEFITS"/>
  </r>
  <r>
    <s v="72"/>
    <s v="01"/>
    <s v="00"/>
    <s v="03"/>
    <x v="6"/>
    <s v="0000"/>
    <s v="343300"/>
    <s v="6099"/>
    <n v="17811"/>
    <n v="0"/>
    <n v="17811"/>
    <n v="16432.72"/>
    <n v="1378.28"/>
    <n v="14583"/>
    <n v="0"/>
    <n v="14583"/>
    <n v="4850.6499999999996"/>
    <n v="0"/>
    <n v="9732.35"/>
    <n v="-3228"/>
    <n v="-1849.7200000000012"/>
    <x v="0"/>
    <n v="3400"/>
    <x v="6"/>
    <s v="HEALTH AND WELFARE BENEFITS"/>
  </r>
  <r>
    <s v="72"/>
    <s v="01"/>
    <s v="00"/>
    <s v="03"/>
    <x v="6"/>
    <s v="0000"/>
    <s v="343400"/>
    <s v="6099"/>
    <n v="1359"/>
    <n v="0"/>
    <n v="1359"/>
    <n v="989.77"/>
    <n v="369.23"/>
    <n v="882"/>
    <n v="0"/>
    <n v="882"/>
    <n v="367.6"/>
    <n v="0"/>
    <n v="514.4"/>
    <n v="-477"/>
    <n v="-107.76999999999998"/>
    <x v="0"/>
    <n v="3400"/>
    <x v="6"/>
    <s v="HEALTH AND WELFARE BENEFITS"/>
  </r>
  <r>
    <s v="72"/>
    <s v="01"/>
    <s v="00"/>
    <s v="03"/>
    <x v="6"/>
    <s v="0000"/>
    <s v="343500"/>
    <s v="6099"/>
    <n v="366"/>
    <n v="0"/>
    <n v="366"/>
    <n v="258.41000000000003"/>
    <n v="107.59"/>
    <n v="195"/>
    <n v="0"/>
    <n v="195"/>
    <n v="65.05"/>
    <n v="0"/>
    <n v="129.94999999999999"/>
    <n v="-171"/>
    <n v="-63.410000000000025"/>
    <x v="0"/>
    <n v="3400"/>
    <x v="6"/>
    <s v="HEALTH AND WELFARE BENEFITS"/>
  </r>
  <r>
    <s v="72"/>
    <s v="01"/>
    <s v="00"/>
    <s v="03"/>
    <x v="6"/>
    <s v="0000"/>
    <s v="353800"/>
    <s v="6099"/>
    <n v="81"/>
    <n v="0"/>
    <n v="81"/>
    <n v="74.989999999999995"/>
    <n v="6.01"/>
    <n v="57"/>
    <n v="0"/>
    <n v="57"/>
    <n v="22.68"/>
    <n v="0"/>
    <n v="34.32"/>
    <n v="-24"/>
    <n v="-17.989999999999995"/>
    <x v="0"/>
    <n v="3500"/>
    <x v="6"/>
    <s v="STATE UNEMPLOYMENT INSURANCE"/>
  </r>
  <r>
    <s v="72"/>
    <s v="01"/>
    <s v="00"/>
    <s v="03"/>
    <x v="6"/>
    <s v="0000"/>
    <s v="363800"/>
    <s v="6099"/>
    <n v="2850"/>
    <n v="0"/>
    <n v="2850"/>
    <n v="2401.25"/>
    <n v="448.75"/>
    <n v="1815"/>
    <n v="0"/>
    <n v="1815"/>
    <n v="756.25"/>
    <n v="0"/>
    <n v="1058.75"/>
    <n v="-1035"/>
    <n v="-586.25"/>
    <x v="0"/>
    <n v="3600"/>
    <x v="6"/>
    <s v="WORKERS COMPENSATION INSURANCE"/>
  </r>
  <r>
    <s v="72"/>
    <s v="01"/>
    <s v="00"/>
    <s v="03"/>
    <x v="6"/>
    <s v="0000"/>
    <s v="393800"/>
    <s v="6099"/>
    <n v="94"/>
    <n v="0"/>
    <n v="94"/>
    <n v="79.7"/>
    <n v="14.3"/>
    <n v="60"/>
    <n v="0"/>
    <n v="60"/>
    <n v="23.94"/>
    <n v="0"/>
    <n v="36.06"/>
    <n v="-34"/>
    <n v="-19.700000000000003"/>
    <x v="0"/>
    <n v="3900"/>
    <x v="6"/>
    <s v="OTHER BENEFITS"/>
  </r>
  <r>
    <s v="72"/>
    <s v="01"/>
    <s v="00"/>
    <s v="03"/>
    <x v="6"/>
    <s v="0000"/>
    <s v="398500"/>
    <s v="6099"/>
    <n v="46"/>
    <n v="0"/>
    <n v="46"/>
    <n v="38.42"/>
    <n v="7.58"/>
    <n v="29"/>
    <n v="0"/>
    <n v="29"/>
    <n v="12.1"/>
    <n v="0"/>
    <n v="16.899999999999999"/>
    <n v="-17"/>
    <n v="-9.4200000000000017"/>
    <x v="0"/>
    <n v="3900"/>
    <x v="6"/>
    <s v="OTHER BENEFITS"/>
  </r>
  <r>
    <s v="72"/>
    <s v="01"/>
    <s v="00"/>
    <s v="03"/>
    <x v="7"/>
    <s v="0000"/>
    <s v="120100"/>
    <s v="6730"/>
    <n v="141192"/>
    <n v="-107000"/>
    <n v="34192"/>
    <n v="33719.56"/>
    <n v="472.44"/>
    <n v="84867"/>
    <n v="-83000"/>
    <n v="1867"/>
    <n v="1348.91"/>
    <n v="0"/>
    <n v="518.09"/>
    <n v="-56325"/>
    <n v="51147.44"/>
    <x v="1"/>
    <n v="1200"/>
    <x v="7"/>
    <s v="CONTRACT CERT. ADMINISTRATORS"/>
  </r>
  <r>
    <s v="72"/>
    <s v="01"/>
    <s v="00"/>
    <s v="03"/>
    <x v="7"/>
    <s v="0000"/>
    <s v="148000"/>
    <s v="6730"/>
    <n v="5000"/>
    <n v="10000"/>
    <n v="15000"/>
    <n v="12703.26"/>
    <n v="2296.7399999999998"/>
    <n v="15000"/>
    <n v="0"/>
    <n v="15000"/>
    <n v="2107"/>
    <n v="0"/>
    <n v="12893"/>
    <n v="10000"/>
    <n v="2296.7399999999998"/>
    <x v="1"/>
    <n v="1400"/>
    <x v="7"/>
    <s v="NON-INSTRUCTION HOURLY CERT."/>
  </r>
  <r>
    <s v="72"/>
    <s v="01"/>
    <s v="00"/>
    <s v="03"/>
    <x v="7"/>
    <s v="0000"/>
    <s v="210000"/>
    <s v="6730"/>
    <n v="0"/>
    <n v="0"/>
    <n v="0"/>
    <n v="0"/>
    <n v="0"/>
    <n v="60057.41"/>
    <n v="0"/>
    <n v="60057.41"/>
    <n v="0"/>
    <n v="0"/>
    <n v="60057.41"/>
    <n v="60057.41"/>
    <n v="60057.41"/>
    <x v="2"/>
    <n v="2100"/>
    <x v="7"/>
    <s v="CLASSIFIED MANAGERS-NON-INSTRU"/>
  </r>
  <r>
    <s v="72"/>
    <s v="01"/>
    <s v="00"/>
    <s v="03"/>
    <x v="7"/>
    <s v="0000"/>
    <s v="218000"/>
    <s v="6730"/>
    <n v="352502"/>
    <n v="-50000"/>
    <n v="302502"/>
    <n v="315957.68"/>
    <n v="-13455.68"/>
    <n v="420372"/>
    <n v="-20000"/>
    <n v="400372"/>
    <n v="148498.46"/>
    <n v="0"/>
    <n v="251873.54"/>
    <n v="67870"/>
    <n v="104414.32"/>
    <x v="2"/>
    <n v="2100"/>
    <x v="7"/>
    <s v="CLASSIFIED MANAGERS-NON-INSTRU"/>
  </r>
  <r>
    <s v="72"/>
    <s v="01"/>
    <s v="00"/>
    <s v="03"/>
    <x v="7"/>
    <s v="0000"/>
    <s v="218100"/>
    <s v="6730"/>
    <n v="36072"/>
    <n v="0"/>
    <n v="36072"/>
    <n v="41502.160000000003"/>
    <n v="-5430.16"/>
    <n v="39464"/>
    <n v="0"/>
    <n v="39464"/>
    <n v="16634.099999999999"/>
    <n v="0"/>
    <n v="22829.9"/>
    <n v="3392"/>
    <n v="-2038.1600000000035"/>
    <x v="2"/>
    <n v="2100"/>
    <x v="7"/>
    <s v="CLASSIFIED MANAGERS-NON-INSTRU"/>
  </r>
  <r>
    <s v="72"/>
    <s v="01"/>
    <s v="00"/>
    <s v="03"/>
    <x v="7"/>
    <s v="0000"/>
    <s v="238100"/>
    <s v="6730"/>
    <n v="0"/>
    <n v="0"/>
    <n v="0"/>
    <n v="0"/>
    <n v="0"/>
    <n v="0"/>
    <n v="20000"/>
    <n v="20000"/>
    <n v="3360"/>
    <n v="0"/>
    <n v="16640"/>
    <n v="0"/>
    <n v="0"/>
    <x v="2"/>
    <n v="2300"/>
    <x v="7"/>
    <s v="NON-INSTRUCTION HOURLY CLASS."/>
  </r>
  <r>
    <s v="72"/>
    <s v="01"/>
    <s v="00"/>
    <s v="03"/>
    <x v="7"/>
    <s v="0000"/>
    <s v="238200"/>
    <s v="6730"/>
    <n v="3000"/>
    <n v="0"/>
    <n v="3000"/>
    <n v="10784.88"/>
    <n v="-7784.88"/>
    <n v="5000"/>
    <n v="0"/>
    <n v="5000"/>
    <n v="319.77"/>
    <n v="0"/>
    <n v="4680.2299999999996"/>
    <n v="2000"/>
    <n v="-5784.8799999999992"/>
    <x v="2"/>
    <n v="2300"/>
    <x v="7"/>
    <s v="NON-INSTRUCTION HOURLY CLASS."/>
  </r>
  <r>
    <s v="72"/>
    <s v="01"/>
    <s v="00"/>
    <s v="03"/>
    <x v="7"/>
    <s v="0000"/>
    <s v="238500"/>
    <s v="6730"/>
    <n v="25000"/>
    <n v="0"/>
    <n v="25000"/>
    <n v="14979.31"/>
    <n v="10020.69"/>
    <n v="0"/>
    <n v="0"/>
    <n v="0"/>
    <n v="1146.8"/>
    <n v="0"/>
    <n v="-1146.8"/>
    <n v="-25000"/>
    <n v="-14979.31"/>
    <x v="2"/>
    <n v="2300"/>
    <x v="7"/>
    <s v="NON-INSTRUCTION HOURLY CLASS."/>
  </r>
  <r>
    <s v="72"/>
    <s v="01"/>
    <s v="00"/>
    <s v="03"/>
    <x v="7"/>
    <s v="0000"/>
    <s v="238600"/>
    <s v="6730"/>
    <n v="25000"/>
    <n v="0"/>
    <n v="25000"/>
    <n v="11179.51"/>
    <n v="13820.49"/>
    <n v="0"/>
    <n v="0"/>
    <n v="0"/>
    <n v="21366.03"/>
    <n v="0"/>
    <n v="-21366.03"/>
    <n v="-25000"/>
    <n v="-11179.51"/>
    <x v="2"/>
    <n v="2300"/>
    <x v="7"/>
    <s v="NON-INSTRUCTION HOURLY CLASS."/>
  </r>
  <r>
    <s v="72"/>
    <s v="01"/>
    <s v="00"/>
    <s v="03"/>
    <x v="7"/>
    <s v="0000"/>
    <s v="316000"/>
    <s v="6730"/>
    <n v="0"/>
    <n v="0"/>
    <n v="0"/>
    <n v="0"/>
    <n v="0"/>
    <n v="7536"/>
    <n v="0"/>
    <n v="7536"/>
    <n v="0"/>
    <n v="0"/>
    <n v="7536"/>
    <n v="7536"/>
    <n v="7536"/>
    <x v="0"/>
    <n v="3100"/>
    <x v="7"/>
    <s v="CERTIFICATED RETIREMENT"/>
  </r>
  <r>
    <s v="72"/>
    <s v="01"/>
    <s v="00"/>
    <s v="03"/>
    <x v="7"/>
    <s v="0000"/>
    <s v="318000"/>
    <s v="6730"/>
    <n v="413"/>
    <n v="0"/>
    <n v="413"/>
    <n v="1001.09"/>
    <n v="-588.09"/>
    <n v="1435"/>
    <n v="0"/>
    <n v="1435"/>
    <n v="182.72"/>
    <n v="0"/>
    <n v="1252.28"/>
    <n v="1022"/>
    <n v="433.90999999999997"/>
    <x v="0"/>
    <n v="3100"/>
    <x v="7"/>
    <s v="CERTIFICATED RETIREMENT"/>
  </r>
  <r>
    <s v="72"/>
    <s v="01"/>
    <s v="00"/>
    <s v="03"/>
    <x v="7"/>
    <s v="0000"/>
    <s v="322000"/>
    <s v="6730"/>
    <n v="0"/>
    <n v="0"/>
    <n v="0"/>
    <n v="0"/>
    <n v="0"/>
    <n v="7061.79"/>
    <n v="0"/>
    <n v="7061.79"/>
    <n v="0"/>
    <n v="0"/>
    <n v="7061.79"/>
    <n v="7061.79"/>
    <n v="7061.79"/>
    <x v="0"/>
    <n v="3200"/>
    <x v="7"/>
    <s v="CLASSIFIED RETIREMENT"/>
  </r>
  <r>
    <s v="72"/>
    <s v="01"/>
    <s v="00"/>
    <s v="03"/>
    <x v="7"/>
    <s v="0000"/>
    <s v="322800"/>
    <s v="6730"/>
    <n v="44520"/>
    <n v="0"/>
    <n v="44520"/>
    <n v="43188.639999999999"/>
    <n v="1331.36"/>
    <n v="54349.09"/>
    <n v="0"/>
    <n v="54349.09"/>
    <n v="18164.82"/>
    <n v="0"/>
    <n v="36184.269999999997"/>
    <n v="9829.0899999999965"/>
    <n v="11160.449999999997"/>
    <x v="0"/>
    <n v="3200"/>
    <x v="7"/>
    <s v="CLASSIFIED RETIREMENT"/>
  </r>
  <r>
    <s v="72"/>
    <s v="01"/>
    <s v="00"/>
    <s v="03"/>
    <x v="7"/>
    <s v="0000"/>
    <s v="323000"/>
    <s v="6730"/>
    <n v="16154"/>
    <n v="-13000"/>
    <n v="3154"/>
    <n v="2692.53"/>
    <n v="461.47"/>
    <n v="0"/>
    <n v="0"/>
    <n v="0"/>
    <n v="0"/>
    <n v="0"/>
    <n v="0"/>
    <n v="-16154"/>
    <n v="-2692.53"/>
    <x v="0"/>
    <n v="3200"/>
    <x v="7"/>
    <s v="CLASSIFIED RETIREMENT"/>
  </r>
  <r>
    <s v="72"/>
    <s v="01"/>
    <s v="00"/>
    <s v="03"/>
    <x v="7"/>
    <s v="0000"/>
    <s v="323800"/>
    <s v="6730"/>
    <n v="0"/>
    <n v="0"/>
    <n v="0"/>
    <n v="78.5"/>
    <n v="-78.5"/>
    <n v="0"/>
    <n v="0"/>
    <n v="0"/>
    <n v="5.77"/>
    <n v="0"/>
    <n v="-5.77"/>
    <n v="0"/>
    <n v="-78.5"/>
    <x v="0"/>
    <n v="3200"/>
    <x v="7"/>
    <s v="CLASSIFIED RETIREMENT"/>
  </r>
  <r>
    <s v="72"/>
    <s v="01"/>
    <s v="00"/>
    <s v="03"/>
    <x v="7"/>
    <s v="0000"/>
    <s v="332000"/>
    <s v="6730"/>
    <n v="0"/>
    <n v="0"/>
    <n v="0"/>
    <n v="0"/>
    <n v="0"/>
    <n v="3723.56"/>
    <n v="0"/>
    <n v="3723.56"/>
    <n v="0"/>
    <n v="0"/>
    <n v="3723.56"/>
    <n v="3723.56"/>
    <n v="3723.56"/>
    <x v="0"/>
    <n v="3300"/>
    <x v="7"/>
    <s v="OASDHI/FICA"/>
  </r>
  <r>
    <s v="72"/>
    <s v="01"/>
    <s v="00"/>
    <s v="03"/>
    <x v="7"/>
    <s v="0000"/>
    <s v="332800"/>
    <s v="6730"/>
    <n v="24464"/>
    <n v="0"/>
    <n v="24464"/>
    <n v="24375.25"/>
    <n v="88.75"/>
    <n v="29005.84"/>
    <n v="0"/>
    <n v="29005.84"/>
    <n v="10265.94"/>
    <n v="0"/>
    <n v="18739.900000000001"/>
    <n v="4541.84"/>
    <n v="4630.59"/>
    <x v="0"/>
    <n v="3300"/>
    <x v="7"/>
    <s v="OASDHI/FICA"/>
  </r>
  <r>
    <s v="72"/>
    <s v="01"/>
    <s v="00"/>
    <s v="03"/>
    <x v="7"/>
    <s v="0000"/>
    <s v="333000"/>
    <s v="6730"/>
    <n v="9498"/>
    <n v="-8000"/>
    <n v="1498"/>
    <n v="1496.71"/>
    <n v="1.29"/>
    <n v="0"/>
    <n v="0"/>
    <n v="0"/>
    <n v="83.63"/>
    <n v="0"/>
    <n v="-83.63"/>
    <n v="-9498"/>
    <n v="-1496.71"/>
    <x v="0"/>
    <n v="3300"/>
    <x v="7"/>
    <s v="OASDHI/FICA"/>
  </r>
  <r>
    <s v="72"/>
    <s v="01"/>
    <s v="00"/>
    <s v="03"/>
    <x v="7"/>
    <s v="0000"/>
    <s v="333900"/>
    <s v="6730"/>
    <n v="74"/>
    <n v="0"/>
    <n v="74"/>
    <n v="53.6"/>
    <n v="20.399999999999999"/>
    <n v="0"/>
    <n v="0"/>
    <n v="0"/>
    <n v="3.04"/>
    <n v="0"/>
    <n v="-3.04"/>
    <n v="-74"/>
    <n v="-53.6"/>
    <x v="0"/>
    <n v="3300"/>
    <x v="7"/>
    <s v="OASDHI/FICA"/>
  </r>
  <r>
    <s v="72"/>
    <s v="01"/>
    <s v="00"/>
    <s v="03"/>
    <x v="7"/>
    <s v="0000"/>
    <s v="334600"/>
    <s v="6730"/>
    <n v="8757"/>
    <n v="0"/>
    <n v="8757"/>
    <n v="6402.03"/>
    <n v="2354.9699999999998"/>
    <n v="9102.5300000000007"/>
    <n v="0"/>
    <n v="9102.5300000000007"/>
    <n v="2816.22"/>
    <n v="0"/>
    <n v="6286.31"/>
    <n v="345.53000000000065"/>
    <n v="2700.5000000000009"/>
    <x v="0"/>
    <n v="3300"/>
    <x v="7"/>
    <s v="OASDHI/FICA"/>
  </r>
  <r>
    <s v="72"/>
    <s v="01"/>
    <s v="00"/>
    <s v="03"/>
    <x v="7"/>
    <s v="0000"/>
    <s v="336000"/>
    <s v="6730"/>
    <n v="0"/>
    <n v="0"/>
    <n v="0"/>
    <n v="8.19"/>
    <n v="-8.19"/>
    <n v="0"/>
    <n v="0"/>
    <n v="0"/>
    <n v="331.27"/>
    <n v="0"/>
    <n v="-331.27"/>
    <n v="0"/>
    <n v="-8.19"/>
    <x v="0"/>
    <n v="3300"/>
    <x v="7"/>
    <s v="OASDHI/FICA"/>
  </r>
  <r>
    <s v="72"/>
    <s v="01"/>
    <s v="00"/>
    <s v="03"/>
    <x v="7"/>
    <s v="0000"/>
    <s v="342000"/>
    <s v="6730"/>
    <n v="650"/>
    <n v="0"/>
    <n v="650"/>
    <n v="0"/>
    <n v="650"/>
    <n v="0"/>
    <n v="0"/>
    <n v="0"/>
    <n v="0"/>
    <n v="0"/>
    <n v="0"/>
    <n v="-650"/>
    <n v="0"/>
    <x v="0"/>
    <n v="3400"/>
    <x v="7"/>
    <s v="HEALTH AND WELFARE BENEFITS"/>
  </r>
  <r>
    <s v="72"/>
    <s v="01"/>
    <s v="00"/>
    <s v="03"/>
    <x v="7"/>
    <s v="0000"/>
    <s v="342100"/>
    <s v="6730"/>
    <n v="5209"/>
    <n v="0"/>
    <n v="5209"/>
    <n v="3499.46"/>
    <n v="1709.54"/>
    <n v="6403.05"/>
    <n v="0"/>
    <n v="6403.05"/>
    <n v="1829.85"/>
    <n v="0"/>
    <n v="4573.2"/>
    <n v="1194.0500000000002"/>
    <n v="2903.59"/>
    <x v="0"/>
    <n v="3400"/>
    <x v="7"/>
    <s v="HEALTH AND WELFARE BENEFITS"/>
  </r>
  <r>
    <s v="72"/>
    <s v="01"/>
    <s v="00"/>
    <s v="03"/>
    <x v="7"/>
    <s v="0000"/>
    <s v="342200"/>
    <s v="6730"/>
    <n v="26514"/>
    <n v="-26000"/>
    <n v="514"/>
    <n v="0"/>
    <n v="514"/>
    <n v="31569.48"/>
    <n v="0"/>
    <n v="31569.48"/>
    <n v="0"/>
    <n v="0"/>
    <n v="31569.48"/>
    <n v="5055.4799999999996"/>
    <n v="31569.48"/>
    <x v="0"/>
    <n v="3400"/>
    <x v="7"/>
    <s v="HEALTH AND WELFARE BENEFITS"/>
  </r>
  <r>
    <s v="72"/>
    <s v="01"/>
    <s v="00"/>
    <s v="03"/>
    <x v="7"/>
    <s v="0000"/>
    <s v="342400"/>
    <s v="6730"/>
    <n v="54950"/>
    <n v="0"/>
    <n v="54950"/>
    <n v="62950.52"/>
    <n v="-8000.52"/>
    <n v="57473"/>
    <n v="0"/>
    <n v="57473"/>
    <n v="30074.45"/>
    <n v="0"/>
    <n v="27398.55"/>
    <n v="2523"/>
    <n v="-5477.5199999999968"/>
    <x v="0"/>
    <n v="3400"/>
    <x v="7"/>
    <s v="HEALTH AND WELFARE BENEFITS"/>
  </r>
  <r>
    <s v="72"/>
    <s v="01"/>
    <s v="00"/>
    <s v="03"/>
    <x v="7"/>
    <s v="0000"/>
    <s v="342500"/>
    <s v="6730"/>
    <n v="1506"/>
    <n v="0"/>
    <n v="1506"/>
    <n v="1201.31"/>
    <n v="304.69"/>
    <n v="1398.09"/>
    <n v="0"/>
    <n v="1398.09"/>
    <n v="482.1"/>
    <n v="0"/>
    <n v="915.99"/>
    <n v="-107.91000000000008"/>
    <n v="196.77999999999997"/>
    <x v="0"/>
    <n v="3400"/>
    <x v="7"/>
    <s v="HEALTH AND WELFARE BENEFITS"/>
  </r>
  <r>
    <s v="72"/>
    <s v="01"/>
    <s v="00"/>
    <s v="03"/>
    <x v="7"/>
    <s v="0000"/>
    <s v="343100"/>
    <s v="6730"/>
    <n v="0"/>
    <n v="0"/>
    <n v="0"/>
    <n v="0"/>
    <n v="0"/>
    <n v="7015"/>
    <n v="0"/>
    <n v="7015"/>
    <n v="0"/>
    <n v="0"/>
    <n v="7015"/>
    <n v="7015"/>
    <n v="7015"/>
    <x v="0"/>
    <n v="3400"/>
    <x v="7"/>
    <s v="HEALTH AND WELFARE BENEFITS"/>
  </r>
  <r>
    <s v="72"/>
    <s v="01"/>
    <s v="00"/>
    <s v="03"/>
    <x v="7"/>
    <s v="0000"/>
    <s v="343300"/>
    <s v="6730"/>
    <n v="13257"/>
    <n v="-11000"/>
    <n v="2257"/>
    <n v="2209.54"/>
    <n v="47.46"/>
    <n v="0"/>
    <n v="0"/>
    <n v="0"/>
    <n v="0"/>
    <n v="0"/>
    <n v="0"/>
    <n v="-13257"/>
    <n v="-2209.54"/>
    <x v="0"/>
    <n v="3400"/>
    <x v="7"/>
    <s v="HEALTH AND WELFARE BENEFITS"/>
  </r>
  <r>
    <s v="72"/>
    <s v="01"/>
    <s v="00"/>
    <s v="03"/>
    <x v="7"/>
    <s v="0000"/>
    <s v="343400"/>
    <s v="6730"/>
    <n v="1019"/>
    <n v="0"/>
    <n v="1019"/>
    <n v="169.78"/>
    <n v="849.22"/>
    <n v="535"/>
    <n v="0"/>
    <n v="535"/>
    <n v="0"/>
    <n v="0"/>
    <n v="535"/>
    <n v="-484"/>
    <n v="365.22"/>
    <x v="0"/>
    <n v="3400"/>
    <x v="7"/>
    <s v="HEALTH AND WELFARE BENEFITS"/>
  </r>
  <r>
    <s v="72"/>
    <s v="01"/>
    <s v="00"/>
    <s v="03"/>
    <x v="7"/>
    <s v="0000"/>
    <s v="343500"/>
    <s v="6730"/>
    <n v="215"/>
    <n v="0"/>
    <n v="215"/>
    <n v="35.86"/>
    <n v="179.14"/>
    <n v="96"/>
    <n v="0"/>
    <n v="96"/>
    <n v="0"/>
    <n v="0"/>
    <n v="96"/>
    <n v="-119"/>
    <n v="60.14"/>
    <x v="0"/>
    <n v="3400"/>
    <x v="7"/>
    <s v="HEALTH AND WELFARE BENEFITS"/>
  </r>
  <r>
    <s v="72"/>
    <s v="01"/>
    <s v="00"/>
    <s v="03"/>
    <x v="7"/>
    <s v="0000"/>
    <s v="352000"/>
    <s v="6730"/>
    <n v="0"/>
    <n v="0"/>
    <n v="0"/>
    <n v="0"/>
    <n v="0"/>
    <n v="30"/>
    <n v="0"/>
    <n v="30"/>
    <n v="0"/>
    <n v="0"/>
    <n v="30"/>
    <n v="30"/>
    <n v="30"/>
    <x v="0"/>
    <n v="3500"/>
    <x v="7"/>
    <s v="STATE UNEMPLOYMENT INSURANCE"/>
  </r>
  <r>
    <s v="72"/>
    <s v="01"/>
    <s v="00"/>
    <s v="03"/>
    <x v="7"/>
    <s v="0000"/>
    <s v="352800"/>
    <s v="6730"/>
    <n v="222"/>
    <n v="0"/>
    <n v="222"/>
    <n v="196.56"/>
    <n v="25.44"/>
    <n v="233.92"/>
    <n v="0"/>
    <n v="233.92"/>
    <n v="95.73"/>
    <n v="0"/>
    <n v="138.19"/>
    <n v="11.919999999999987"/>
    <n v="37.359999999999985"/>
    <x v="0"/>
    <n v="3500"/>
    <x v="7"/>
    <s v="STATE UNEMPLOYMENT INSURANCE"/>
  </r>
  <r>
    <s v="72"/>
    <s v="01"/>
    <s v="00"/>
    <s v="03"/>
    <x v="7"/>
    <s v="0000"/>
    <s v="353000"/>
    <s v="6730"/>
    <n v="77"/>
    <n v="0"/>
    <n v="77"/>
    <n v="17.77"/>
    <n v="59.23"/>
    <n v="42"/>
    <n v="0"/>
    <n v="42"/>
    <n v="0.67"/>
    <n v="0"/>
    <n v="41.33"/>
    <n v="-35"/>
    <n v="24.23"/>
    <x v="0"/>
    <n v="3500"/>
    <x v="7"/>
    <s v="STATE UNEMPLOYMENT INSURANCE"/>
  </r>
  <r>
    <s v="72"/>
    <s v="01"/>
    <s v="00"/>
    <s v="03"/>
    <x v="7"/>
    <s v="0000"/>
    <s v="353800"/>
    <s v="6730"/>
    <n v="3"/>
    <n v="0"/>
    <n v="3"/>
    <n v="6.41"/>
    <n v="-3.41"/>
    <n v="8"/>
    <n v="0"/>
    <n v="8"/>
    <n v="1.06"/>
    <n v="0"/>
    <n v="6.94"/>
    <n v="5"/>
    <n v="1.5899999999999999"/>
    <x v="0"/>
    <n v="3500"/>
    <x v="7"/>
    <s v="STATE UNEMPLOYMENT INSURANCE"/>
  </r>
  <r>
    <s v="72"/>
    <s v="01"/>
    <s v="00"/>
    <s v="03"/>
    <x v="7"/>
    <s v="0000"/>
    <s v="362000"/>
    <s v="6730"/>
    <n v="0"/>
    <n v="0"/>
    <n v="0"/>
    <n v="0"/>
    <n v="0"/>
    <n v="750"/>
    <n v="0"/>
    <n v="750"/>
    <n v="0"/>
    <n v="0"/>
    <n v="750"/>
    <n v="750"/>
    <n v="750"/>
    <x v="0"/>
    <n v="3600"/>
    <x v="7"/>
    <s v="WORKERS COMPENSATION INSURANCE"/>
  </r>
  <r>
    <s v="72"/>
    <s v="01"/>
    <s v="00"/>
    <s v="03"/>
    <x v="7"/>
    <s v="0000"/>
    <s v="362800"/>
    <s v="6730"/>
    <n v="10500"/>
    <n v="0"/>
    <n v="10500"/>
    <n v="8625"/>
    <n v="1875"/>
    <n v="10125"/>
    <n v="0"/>
    <n v="10125"/>
    <n v="3875"/>
    <n v="0"/>
    <n v="6250"/>
    <n v="-375"/>
    <n v="1500"/>
    <x v="0"/>
    <n v="3600"/>
    <x v="7"/>
    <s v="WORKERS COMPENSATION INSURANCE"/>
  </r>
  <r>
    <s v="72"/>
    <s v="01"/>
    <s v="00"/>
    <s v="03"/>
    <x v="7"/>
    <s v="0000"/>
    <s v="363000"/>
    <s v="6730"/>
    <n v="1500"/>
    <n v="0"/>
    <n v="1500"/>
    <n v="250"/>
    <n v="1250"/>
    <n v="750"/>
    <n v="0"/>
    <n v="750"/>
    <n v="0"/>
    <n v="0"/>
    <n v="750"/>
    <n v="-750"/>
    <n v="500"/>
    <x v="0"/>
    <n v="3600"/>
    <x v="7"/>
    <s v="WORKERS COMPENSATION INSURANCE"/>
  </r>
  <r>
    <s v="72"/>
    <s v="01"/>
    <s v="00"/>
    <s v="03"/>
    <x v="7"/>
    <s v="0000"/>
    <s v="392000"/>
    <s v="6730"/>
    <n v="0"/>
    <n v="0"/>
    <n v="0"/>
    <n v="0"/>
    <n v="0"/>
    <n v="24.84"/>
    <n v="0"/>
    <n v="24.84"/>
    <n v="0"/>
    <n v="0"/>
    <n v="24.84"/>
    <n v="24.84"/>
    <n v="24.84"/>
    <x v="0"/>
    <n v="3900"/>
    <x v="7"/>
    <s v="OTHER BENEFITS"/>
  </r>
  <r>
    <s v="72"/>
    <s v="01"/>
    <s v="00"/>
    <s v="03"/>
    <x v="7"/>
    <s v="0000"/>
    <s v="392800"/>
    <s v="6730"/>
    <n v="348"/>
    <n v="0"/>
    <n v="348"/>
    <n v="277.38"/>
    <n v="70.62"/>
    <n v="335.34"/>
    <n v="0"/>
    <n v="335.34"/>
    <n v="124.2"/>
    <n v="0"/>
    <n v="211.14"/>
    <n v="-12.660000000000025"/>
    <n v="57.95999999999998"/>
    <x v="0"/>
    <n v="3900"/>
    <x v="7"/>
    <s v="OTHER BENEFITS"/>
  </r>
  <r>
    <s v="72"/>
    <s v="01"/>
    <s v="00"/>
    <s v="03"/>
    <x v="7"/>
    <s v="0000"/>
    <s v="393000"/>
    <s v="6730"/>
    <n v="50"/>
    <n v="0"/>
    <n v="50"/>
    <n v="8.2799999999999994"/>
    <n v="41.72"/>
    <n v="25"/>
    <n v="0"/>
    <n v="25"/>
    <n v="0"/>
    <n v="0"/>
    <n v="25"/>
    <n v="-25"/>
    <n v="16.72"/>
    <x v="0"/>
    <n v="3900"/>
    <x v="7"/>
    <s v="OTHER BENEFITS"/>
  </r>
  <r>
    <s v="72"/>
    <s v="01"/>
    <s v="00"/>
    <s v="03"/>
    <x v="7"/>
    <s v="0000"/>
    <s v="398200"/>
    <s v="6730"/>
    <n v="0"/>
    <n v="0"/>
    <n v="0"/>
    <n v="0"/>
    <n v="0"/>
    <n v="12"/>
    <n v="0"/>
    <n v="12"/>
    <n v="0"/>
    <n v="0"/>
    <n v="12"/>
    <n v="12"/>
    <n v="12"/>
    <x v="0"/>
    <n v="3900"/>
    <x v="7"/>
    <s v="OTHER BENEFITS"/>
  </r>
  <r>
    <s v="72"/>
    <s v="01"/>
    <s v="00"/>
    <s v="03"/>
    <x v="7"/>
    <s v="0000"/>
    <s v="398300"/>
    <s v="6730"/>
    <n v="168"/>
    <n v="0"/>
    <n v="168"/>
    <n v="134"/>
    <n v="34"/>
    <n v="162"/>
    <n v="0"/>
    <n v="162"/>
    <n v="60"/>
    <n v="0"/>
    <n v="102"/>
    <n v="-6"/>
    <n v="28"/>
    <x v="0"/>
    <n v="3900"/>
    <x v="7"/>
    <s v="OTHER BENEFITS"/>
  </r>
  <r>
    <s v="72"/>
    <s v="01"/>
    <s v="00"/>
    <s v="03"/>
    <x v="7"/>
    <s v="0000"/>
    <s v="398400"/>
    <s v="6730"/>
    <n v="24"/>
    <n v="0"/>
    <n v="24"/>
    <n v="4"/>
    <n v="20"/>
    <n v="12"/>
    <n v="0"/>
    <n v="12"/>
    <n v="0"/>
    <n v="0"/>
    <n v="12"/>
    <n v="-12"/>
    <n v="8"/>
    <x v="0"/>
    <n v="3900"/>
    <x v="7"/>
    <s v="OTHER BENEFITS"/>
  </r>
  <r>
    <s v="72"/>
    <s v="01"/>
    <s v="00"/>
    <s v="03"/>
    <x v="7"/>
    <s v="0000"/>
    <s v="399200"/>
    <s v="6730"/>
    <n v="3000"/>
    <n v="0"/>
    <n v="3000"/>
    <n v="3000"/>
    <n v="0"/>
    <n v="3000"/>
    <n v="0"/>
    <n v="3000"/>
    <n v="1250"/>
    <n v="0"/>
    <n v="1750"/>
    <n v="0"/>
    <n v="0"/>
    <x v="0"/>
    <n v="3900"/>
    <x v="7"/>
    <s v="OTHER BENEFITS"/>
  </r>
  <r>
    <s v="72"/>
    <s v="01"/>
    <s v="00"/>
    <s v="03"/>
    <x v="7"/>
    <s v="0000"/>
    <s v="422000"/>
    <s v="6730"/>
    <n v="800"/>
    <n v="0"/>
    <n v="800"/>
    <n v="291.43"/>
    <n v="508.57"/>
    <n v="800"/>
    <n v="0"/>
    <n v="800"/>
    <n v="0"/>
    <n v="0"/>
    <n v="800"/>
    <n v="0"/>
    <n v="508.57"/>
    <x v="3"/>
    <n v="4200"/>
    <x v="7"/>
    <s v="BOOK,MAGAZINE&amp;PERIOD-DIST.USE"/>
  </r>
  <r>
    <s v="72"/>
    <s v="01"/>
    <s v="00"/>
    <s v="03"/>
    <x v="7"/>
    <s v="0000"/>
    <s v="450000"/>
    <s v="6730"/>
    <n v="3000"/>
    <n v="1000"/>
    <n v="4000"/>
    <n v="3454.87"/>
    <n v="545.13"/>
    <n v="5000"/>
    <n v="0"/>
    <n v="5000"/>
    <n v="1808.82"/>
    <n v="498"/>
    <n v="2693.18"/>
    <n v="2000"/>
    <n v="1545.13"/>
    <x v="3"/>
    <n v="4500"/>
    <x v="7"/>
    <s v="NONINSTRUCTIONAL SUPPLIES"/>
  </r>
  <r>
    <s v="72"/>
    <s v="01"/>
    <s v="00"/>
    <s v="03"/>
    <x v="7"/>
    <s v="0000"/>
    <s v="511300"/>
    <s v="6730"/>
    <n v="340000"/>
    <n v="104000"/>
    <n v="444000"/>
    <n v="315600.90000000002"/>
    <n v="128399.1"/>
    <n v="350000"/>
    <n v="109000"/>
    <n v="459000"/>
    <n v="113266.67"/>
    <n v="208814.03"/>
    <n v="136919.29999999999"/>
    <n v="10000"/>
    <n v="34399.099999999977"/>
    <x v="4"/>
    <n v="5100"/>
    <x v="7"/>
    <s v="PERSON&amp;CONSULTANT SVC-DIST USE"/>
  </r>
  <r>
    <s v="72"/>
    <s v="01"/>
    <s v="00"/>
    <s v="03"/>
    <x v="7"/>
    <s v="0000"/>
    <s v="520000"/>
    <s v="6730"/>
    <n v="2000"/>
    <n v="2000"/>
    <n v="4000"/>
    <n v="1050.68"/>
    <n v="2949.32"/>
    <n v="4000"/>
    <n v="0"/>
    <n v="4000"/>
    <n v="1296.46"/>
    <n v="0"/>
    <n v="2703.54"/>
    <n v="2000"/>
    <n v="2949.3199999999997"/>
    <x v="4"/>
    <n v="5200"/>
    <x v="7"/>
    <s v="TRAVEL &amp; CONFERENCE EXPENSES"/>
  </r>
  <r>
    <s v="72"/>
    <s v="01"/>
    <s v="00"/>
    <s v="03"/>
    <x v="7"/>
    <s v="0000"/>
    <s v="520600"/>
    <s v="6730"/>
    <n v="12000"/>
    <n v="-10000"/>
    <n v="2000"/>
    <n v="2000"/>
    <n v="0"/>
    <n v="12000"/>
    <n v="-5000"/>
    <n v="7000"/>
    <n v="0"/>
    <n v="0"/>
    <n v="7000"/>
    <n v="0"/>
    <n v="10000"/>
    <x v="4"/>
    <n v="5200"/>
    <x v="7"/>
    <s v="TRAVEL &amp; CONFERENCE EXPENSES"/>
  </r>
  <r>
    <s v="72"/>
    <s v="01"/>
    <s v="00"/>
    <s v="03"/>
    <x v="7"/>
    <s v="0000"/>
    <s v="520700"/>
    <s v="6730"/>
    <n v="1200"/>
    <n v="0"/>
    <n v="1200"/>
    <n v="200"/>
    <n v="1000"/>
    <n v="1200"/>
    <n v="0"/>
    <n v="1200"/>
    <n v="0"/>
    <n v="0"/>
    <n v="1200"/>
    <n v="0"/>
    <n v="1000"/>
    <x v="4"/>
    <n v="5200"/>
    <x v="7"/>
    <s v="TRAVEL &amp; CONFERENCE EXPENSES"/>
  </r>
  <r>
    <s v="72"/>
    <s v="01"/>
    <s v="00"/>
    <s v="03"/>
    <x v="7"/>
    <s v="0000"/>
    <s v="521000"/>
    <s v="6730"/>
    <n v="2500"/>
    <n v="0"/>
    <n v="2500"/>
    <n v="775.42"/>
    <n v="1724.58"/>
    <n v="2500"/>
    <n v="5000"/>
    <n v="7500"/>
    <n v="798.86"/>
    <n v="1331.06"/>
    <n v="5370.08"/>
    <n v="0"/>
    <n v="1724.58"/>
    <x v="4"/>
    <n v="5200"/>
    <x v="7"/>
    <s v="TRAVEL &amp; CONFERENCE EXPENSES"/>
  </r>
  <r>
    <s v="72"/>
    <s v="01"/>
    <s v="00"/>
    <s v="03"/>
    <x v="7"/>
    <s v="0000"/>
    <s v="531000"/>
    <s v="6730"/>
    <n v="2500"/>
    <n v="0"/>
    <n v="2500"/>
    <n v="0"/>
    <n v="2500"/>
    <n v="2500"/>
    <n v="0"/>
    <n v="2500"/>
    <n v="815"/>
    <n v="0"/>
    <n v="1685"/>
    <n v="0"/>
    <n v="2500"/>
    <x v="4"/>
    <n v="5300"/>
    <x v="7"/>
    <s v="POST/DUES/MEMBERSHIPS-DIST.USE"/>
  </r>
  <r>
    <s v="72"/>
    <s v="01"/>
    <s v="00"/>
    <s v="03"/>
    <x v="7"/>
    <s v="0000"/>
    <s v="554000"/>
    <s v="6570"/>
    <n v="0"/>
    <n v="1100"/>
    <n v="1100"/>
    <n v="1071.68"/>
    <n v="28.32"/>
    <n v="2100"/>
    <n v="0"/>
    <n v="2100"/>
    <n v="608.16"/>
    <n v="491.84"/>
    <n v="1000"/>
    <n v="2100"/>
    <n v="1028.32"/>
    <x v="4"/>
    <n v="5500"/>
    <x v="7"/>
    <s v="UTILITIES &amp; HOUSEKEEP-DIST.USE"/>
  </r>
  <r>
    <s v="72"/>
    <s v="01"/>
    <s v="00"/>
    <s v="03"/>
    <x v="7"/>
    <s v="0000"/>
    <s v="564000"/>
    <s v="6730"/>
    <n v="1000"/>
    <n v="0"/>
    <n v="1000"/>
    <n v="0"/>
    <n v="1000"/>
    <n v="1000"/>
    <n v="0"/>
    <n v="1000"/>
    <n v="0"/>
    <n v="0"/>
    <n v="1000"/>
    <n v="0"/>
    <n v="1000"/>
    <x v="4"/>
    <n v="5600"/>
    <x v="7"/>
    <s v="RENTS,LEASES&amp;REPAIRS-DIST.USE"/>
  </r>
  <r>
    <s v="72"/>
    <s v="01"/>
    <s v="00"/>
    <s v="03"/>
    <x v="7"/>
    <s v="0000"/>
    <s v="571100"/>
    <s v="6730"/>
    <n v="300000"/>
    <n v="79000"/>
    <n v="379000"/>
    <n v="396576.51"/>
    <n v="-17576.509999999998"/>
    <n v="300000"/>
    <n v="0"/>
    <n v="300000"/>
    <n v="155418.01"/>
    <n v="72441.69"/>
    <n v="72140.3"/>
    <n v="0"/>
    <n v="-96576.510000000009"/>
    <x v="4"/>
    <n v="5700"/>
    <x v="7"/>
    <s v="LEGAL/ELECTION/AUDIT-DIST. USE"/>
  </r>
  <r>
    <s v="72"/>
    <s v="01"/>
    <s v="00"/>
    <s v="03"/>
    <x v="7"/>
    <s v="0000"/>
    <s v="580100"/>
    <s v="6730"/>
    <n v="13000"/>
    <n v="0"/>
    <n v="13000"/>
    <n v="12226"/>
    <n v="774"/>
    <n v="13000"/>
    <n v="0"/>
    <n v="13000"/>
    <n v="4365"/>
    <n v="6135"/>
    <n v="2500"/>
    <n v="0"/>
    <n v="774"/>
    <x v="4"/>
    <n v="5800"/>
    <x v="7"/>
    <s v="OTHER OPERATING EXP-DIST. USE"/>
  </r>
  <r>
    <s v="72"/>
    <s v="01"/>
    <s v="00"/>
    <s v="03"/>
    <x v="7"/>
    <s v="0000"/>
    <s v="580200"/>
    <s v="6730"/>
    <n v="5000"/>
    <n v="0"/>
    <n v="5000"/>
    <n v="1639"/>
    <n v="3361"/>
    <n v="4000"/>
    <n v="0"/>
    <n v="4000"/>
    <n v="57"/>
    <n v="1000"/>
    <n v="2943"/>
    <n v="-1000"/>
    <n v="2361"/>
    <x v="4"/>
    <n v="5800"/>
    <x v="7"/>
    <s v="OTHER OPERATING EXP-DIST. USE"/>
  </r>
  <r>
    <s v="72"/>
    <s v="01"/>
    <s v="00"/>
    <s v="03"/>
    <x v="7"/>
    <s v="0000"/>
    <s v="580900"/>
    <s v="6730"/>
    <n v="40000"/>
    <n v="-24100"/>
    <n v="15900"/>
    <n v="1496.1"/>
    <n v="14403.9"/>
    <n v="5000"/>
    <n v="0"/>
    <n v="5000"/>
    <n v="3537.62"/>
    <n v="0"/>
    <n v="1462.38"/>
    <n v="-35000"/>
    <n v="3503.9"/>
    <x v="4"/>
    <n v="5800"/>
    <x v="7"/>
    <s v="OTHER OPERATING EXP-DIST. USE"/>
  </r>
  <r>
    <s v="72"/>
    <s v="01"/>
    <s v="00"/>
    <s v="03"/>
    <x v="7"/>
    <s v="0000"/>
    <s v="583000"/>
    <s v="6730"/>
    <n v="23000"/>
    <n v="0"/>
    <n v="23000"/>
    <n v="30360.1"/>
    <n v="-7360.1"/>
    <n v="26000"/>
    <n v="-26000"/>
    <n v="0"/>
    <n v="0"/>
    <n v="0"/>
    <n v="0"/>
    <n v="3000"/>
    <n v="-4360.0999999999985"/>
    <x v="4"/>
    <n v="5800"/>
    <x v="7"/>
    <s v="OTHER OPERATING EXP-DIST. USE"/>
  </r>
  <r>
    <s v="72"/>
    <s v="01"/>
    <s v="00"/>
    <s v="03"/>
    <x v="7"/>
    <s v="0000"/>
    <s v="640000"/>
    <s v="6730"/>
    <n v="2000"/>
    <n v="1000"/>
    <n v="3000"/>
    <n v="1682.09"/>
    <n v="1317.91"/>
    <n v="3000"/>
    <n v="0"/>
    <n v="3000"/>
    <n v="1085.1099999999999"/>
    <n v="0"/>
    <n v="1914.89"/>
    <n v="1000"/>
    <n v="1317.91"/>
    <x v="5"/>
    <n v="6400"/>
    <x v="7"/>
    <s v="EQUIP/FURNITURE (EXCLD COMPTR)"/>
  </r>
  <r>
    <s v="72"/>
    <s v="01"/>
    <s v="00"/>
    <s v="03"/>
    <x v="7"/>
    <s v="0000"/>
    <s v="642000"/>
    <s v="6730"/>
    <n v="2000"/>
    <n v="1000"/>
    <n v="3000"/>
    <n v="2471.81"/>
    <n v="528.19000000000005"/>
    <n v="3000"/>
    <n v="0"/>
    <n v="3000"/>
    <n v="0"/>
    <n v="0"/>
    <n v="3000"/>
    <n v="1000"/>
    <n v="528.19000000000005"/>
    <x v="5"/>
    <n v="6400"/>
    <x v="7"/>
    <s v="EQUIP/FURNITURE (EXCLD COMPTR)"/>
  </r>
  <r>
    <s v="72"/>
    <s v="01"/>
    <s v="00"/>
    <s v="03"/>
    <x v="8"/>
    <s v="0000"/>
    <s v="148600"/>
    <s v="6770"/>
    <n v="0"/>
    <n v="50000"/>
    <n v="50000"/>
    <n v="14547.17"/>
    <n v="35452.83"/>
    <n v="25000"/>
    <n v="0"/>
    <n v="25000"/>
    <n v="450"/>
    <n v="0"/>
    <n v="24550"/>
    <n v="25000"/>
    <n v="10452.83"/>
    <x v="1"/>
    <n v="1400"/>
    <x v="8"/>
    <s v="NON-INSTRUCTION HOURLY CERT."/>
  </r>
  <r>
    <s v="72"/>
    <s v="01"/>
    <s v="00"/>
    <s v="03"/>
    <x v="8"/>
    <s v="0000"/>
    <s v="210000"/>
    <s v="6770"/>
    <n v="82560"/>
    <n v="0"/>
    <n v="82560"/>
    <n v="85862.04"/>
    <n v="-3302.04"/>
    <n v="94122"/>
    <n v="0"/>
    <n v="94122"/>
    <n v="39067.5"/>
    <n v="0"/>
    <n v="55054.5"/>
    <n v="11562"/>
    <n v="8259.9600000000064"/>
    <x v="2"/>
    <n v="2100"/>
    <x v="8"/>
    <s v="CLASSIFIED MANAGERS-NON-INSTRU"/>
  </r>
  <r>
    <s v="72"/>
    <s v="01"/>
    <s v="00"/>
    <s v="03"/>
    <x v="8"/>
    <s v="0000"/>
    <s v="316000"/>
    <s v="6770"/>
    <n v="0"/>
    <n v="0"/>
    <n v="0"/>
    <n v="983.15"/>
    <n v="-983.15"/>
    <n v="2392"/>
    <n v="0"/>
    <n v="2392"/>
    <n v="39.97"/>
    <n v="0"/>
    <n v="2352.0300000000002"/>
    <n v="2392"/>
    <n v="1408.85"/>
    <x v="0"/>
    <n v="3100"/>
    <x v="8"/>
    <s v="CERTIFICATED RETIREMENT"/>
  </r>
  <r>
    <s v="72"/>
    <s v="01"/>
    <s v="00"/>
    <s v="03"/>
    <x v="8"/>
    <s v="0000"/>
    <s v="322000"/>
    <s v="6770"/>
    <n v="9446"/>
    <n v="0"/>
    <n v="9446"/>
    <n v="9824.33"/>
    <n v="-378.33"/>
    <n v="11067"/>
    <n v="0"/>
    <n v="11067"/>
    <n v="4598.6499999999996"/>
    <n v="0"/>
    <n v="6468.35"/>
    <n v="1621"/>
    <n v="1242.67"/>
    <x v="0"/>
    <n v="3200"/>
    <x v="8"/>
    <s v="CLASSIFIED RETIREMENT"/>
  </r>
  <r>
    <s v="72"/>
    <s v="01"/>
    <s v="00"/>
    <s v="03"/>
    <x v="8"/>
    <s v="0000"/>
    <s v="332000"/>
    <s v="6770"/>
    <n v="5119"/>
    <n v="0"/>
    <n v="5119"/>
    <n v="5298.56"/>
    <n v="-179.56"/>
    <n v="5836"/>
    <n v="0"/>
    <n v="5836"/>
    <n v="2411.75"/>
    <n v="0"/>
    <n v="3424.25"/>
    <n v="717"/>
    <n v="537.4399999999996"/>
    <x v="0"/>
    <n v="3300"/>
    <x v="8"/>
    <s v="OASDHI/FICA"/>
  </r>
  <r>
    <s v="72"/>
    <s v="01"/>
    <s v="00"/>
    <s v="03"/>
    <x v="8"/>
    <s v="0000"/>
    <s v="332800"/>
    <s v="6770"/>
    <n v="223"/>
    <n v="0"/>
    <n v="223"/>
    <n v="222.16"/>
    <n v="0.84"/>
    <n v="223"/>
    <n v="0"/>
    <n v="223"/>
    <n v="92.6"/>
    <n v="0"/>
    <n v="130.4"/>
    <n v="0"/>
    <n v="0.84000000000000341"/>
    <x v="0"/>
    <n v="3300"/>
    <x v="8"/>
    <s v="OASDHI/FICA"/>
  </r>
  <r>
    <s v="72"/>
    <s v="01"/>
    <s v="00"/>
    <s v="03"/>
    <x v="8"/>
    <s v="0000"/>
    <s v="333000"/>
    <s v="6770"/>
    <n v="0"/>
    <n v="0"/>
    <n v="0"/>
    <n v="20.82"/>
    <n v="-20.82"/>
    <n v="0"/>
    <n v="0"/>
    <n v="0"/>
    <n v="0"/>
    <n v="0"/>
    <n v="0"/>
    <n v="0"/>
    <n v="-20.82"/>
    <x v="0"/>
    <n v="3300"/>
    <x v="8"/>
    <s v="OASDHI/FICA"/>
  </r>
  <r>
    <s v="72"/>
    <s v="01"/>
    <s v="00"/>
    <s v="03"/>
    <x v="8"/>
    <s v="0000"/>
    <s v="334600"/>
    <s v="6770"/>
    <n v="1249"/>
    <n v="0"/>
    <n v="1249"/>
    <n v="1494.68"/>
    <n v="-245.68"/>
    <n v="1779"/>
    <n v="0"/>
    <n v="1779"/>
    <n v="592.24"/>
    <n v="0"/>
    <n v="1186.76"/>
    <n v="530"/>
    <n v="284.31999999999994"/>
    <x v="0"/>
    <n v="3300"/>
    <x v="8"/>
    <s v="OASDHI/FICA"/>
  </r>
  <r>
    <s v="72"/>
    <s v="01"/>
    <s v="00"/>
    <s v="03"/>
    <x v="8"/>
    <s v="0000"/>
    <s v="336000"/>
    <s v="6770"/>
    <n v="0"/>
    <n v="0"/>
    <n v="0"/>
    <n v="23.92"/>
    <n v="-23.92"/>
    <n v="0"/>
    <n v="0"/>
    <n v="0"/>
    <n v="0"/>
    <n v="0"/>
    <n v="0"/>
    <n v="0"/>
    <n v="-23.92"/>
    <x v="0"/>
    <n v="3300"/>
    <x v="8"/>
    <s v="OASDHI/FICA"/>
  </r>
  <r>
    <s v="72"/>
    <s v="01"/>
    <s v="00"/>
    <s v="03"/>
    <x v="8"/>
    <s v="0000"/>
    <s v="342100"/>
    <s v="6770"/>
    <n v="378"/>
    <n v="0"/>
    <n v="378"/>
    <n v="378.24"/>
    <n v="-0.24"/>
    <n v="395"/>
    <n v="0"/>
    <n v="395"/>
    <n v="164.4"/>
    <n v="0"/>
    <n v="230.6"/>
    <n v="17"/>
    <n v="16.759999999999991"/>
    <x v="0"/>
    <n v="3400"/>
    <x v="8"/>
    <s v="HEALTH AND WELFARE BENEFITS"/>
  </r>
  <r>
    <s v="72"/>
    <s v="01"/>
    <s v="00"/>
    <s v="03"/>
    <x v="8"/>
    <s v="0000"/>
    <s v="342500"/>
    <s v="6770"/>
    <n v="215"/>
    <n v="0"/>
    <n v="215"/>
    <n v="215.16"/>
    <n v="-0.16"/>
    <n v="193"/>
    <n v="0"/>
    <n v="193"/>
    <n v="80.349999999999994"/>
    <n v="0"/>
    <n v="112.65"/>
    <n v="-22"/>
    <n v="-22.159999999999997"/>
    <x v="0"/>
    <n v="3400"/>
    <x v="8"/>
    <s v="HEALTH AND WELFARE BENEFITS"/>
  </r>
  <r>
    <s v="72"/>
    <s v="01"/>
    <s v="00"/>
    <s v="03"/>
    <x v="8"/>
    <s v="0000"/>
    <s v="352000"/>
    <s v="6770"/>
    <n v="41"/>
    <n v="0"/>
    <n v="41"/>
    <n v="42.82"/>
    <n v="-1.82"/>
    <n v="47"/>
    <n v="0"/>
    <n v="47"/>
    <n v="19.5"/>
    <n v="0"/>
    <n v="27.5"/>
    <n v="6"/>
    <n v="4.18"/>
    <x v="0"/>
    <n v="3500"/>
    <x v="8"/>
    <s v="STATE UNEMPLOYMENT INSURANCE"/>
  </r>
  <r>
    <s v="72"/>
    <s v="01"/>
    <s v="00"/>
    <s v="03"/>
    <x v="8"/>
    <s v="0000"/>
    <s v="352800"/>
    <s v="6770"/>
    <n v="2"/>
    <n v="0"/>
    <n v="2"/>
    <n v="1.68"/>
    <n v="0.32"/>
    <n v="2"/>
    <n v="0"/>
    <n v="2"/>
    <n v="0.7"/>
    <n v="0"/>
    <n v="1.3"/>
    <n v="0"/>
    <n v="0.32000000000000006"/>
    <x v="0"/>
    <n v="3500"/>
    <x v="8"/>
    <s v="STATE UNEMPLOYMENT INSURANCE"/>
  </r>
  <r>
    <s v="72"/>
    <s v="01"/>
    <s v="00"/>
    <s v="03"/>
    <x v="8"/>
    <s v="0000"/>
    <s v="353000"/>
    <s v="6770"/>
    <n v="0"/>
    <n v="0"/>
    <n v="0"/>
    <n v="5.99"/>
    <n v="-5.99"/>
    <n v="13"/>
    <n v="0"/>
    <n v="13"/>
    <n v="0.19"/>
    <n v="0"/>
    <n v="12.81"/>
    <n v="13"/>
    <n v="7.01"/>
    <x v="0"/>
    <n v="3500"/>
    <x v="8"/>
    <s v="STATE UNEMPLOYMENT INSURANCE"/>
  </r>
  <r>
    <s v="72"/>
    <s v="01"/>
    <s v="00"/>
    <s v="03"/>
    <x v="8"/>
    <s v="0000"/>
    <s v="362000"/>
    <s v="6770"/>
    <n v="1500"/>
    <n v="0"/>
    <n v="1500"/>
    <n v="1500"/>
    <n v="0"/>
    <n v="1500"/>
    <n v="0"/>
    <n v="1500"/>
    <n v="625"/>
    <n v="0"/>
    <n v="875"/>
    <n v="0"/>
    <n v="0"/>
    <x v="0"/>
    <n v="3600"/>
    <x v="8"/>
    <s v="WORKERS COMPENSATION INSURANCE"/>
  </r>
  <r>
    <s v="72"/>
    <s v="01"/>
    <s v="00"/>
    <s v="03"/>
    <x v="8"/>
    <s v="0000"/>
    <s v="392000"/>
    <s v="6770"/>
    <n v="50"/>
    <n v="0"/>
    <n v="50"/>
    <n v="49.68"/>
    <n v="0.32"/>
    <n v="50"/>
    <n v="0"/>
    <n v="50"/>
    <n v="20.7"/>
    <n v="0"/>
    <n v="29.3"/>
    <n v="0"/>
    <n v="0.32000000000000028"/>
    <x v="0"/>
    <n v="3900"/>
    <x v="8"/>
    <s v="OTHER BENEFITS"/>
  </r>
  <r>
    <s v="72"/>
    <s v="01"/>
    <s v="00"/>
    <s v="03"/>
    <x v="8"/>
    <s v="0000"/>
    <s v="398200"/>
    <s v="6770"/>
    <n v="24"/>
    <n v="0"/>
    <n v="24"/>
    <n v="24"/>
    <n v="0"/>
    <n v="24"/>
    <n v="0"/>
    <n v="24"/>
    <n v="10"/>
    <n v="0"/>
    <n v="14"/>
    <n v="0"/>
    <n v="0"/>
    <x v="0"/>
    <n v="3900"/>
    <x v="8"/>
    <s v="OTHER BENEFITS"/>
  </r>
  <r>
    <s v="72"/>
    <s v="01"/>
    <s v="00"/>
    <s v="03"/>
    <x v="8"/>
    <s v="0000"/>
    <s v="399200"/>
    <s v="6770"/>
    <n v="3000"/>
    <n v="0"/>
    <n v="3000"/>
    <n v="3000"/>
    <n v="0"/>
    <n v="3000"/>
    <n v="0"/>
    <n v="3000"/>
    <n v="1250"/>
    <n v="0"/>
    <n v="1750"/>
    <n v="0"/>
    <n v="0"/>
    <x v="0"/>
    <n v="3900"/>
    <x v="8"/>
    <s v="OTHER BENEFITS"/>
  </r>
  <r>
    <s v="72"/>
    <s v="01"/>
    <s v="00"/>
    <s v="03"/>
    <x v="8"/>
    <s v="0000"/>
    <s v="421000"/>
    <s v="6770"/>
    <n v="250"/>
    <n v="0"/>
    <n v="250"/>
    <n v="0"/>
    <n v="250"/>
    <n v="250"/>
    <n v="0"/>
    <n v="250"/>
    <n v="0"/>
    <n v="0"/>
    <n v="250"/>
    <n v="0"/>
    <n v="250"/>
    <x v="3"/>
    <n v="4200"/>
    <x v="8"/>
    <s v="BOOK,MAGAZINE&amp;PERIOD-DIST.USE"/>
  </r>
  <r>
    <s v="72"/>
    <s v="01"/>
    <s v="00"/>
    <s v="03"/>
    <x v="8"/>
    <s v="0000"/>
    <s v="422000"/>
    <s v="6770"/>
    <n v="1100"/>
    <n v="-500"/>
    <n v="600"/>
    <n v="360.69"/>
    <n v="239.31"/>
    <n v="1100"/>
    <n v="2000"/>
    <n v="3100"/>
    <n v="489.54"/>
    <n v="225.6"/>
    <n v="2384.86"/>
    <n v="0"/>
    <n v="739.31"/>
    <x v="3"/>
    <n v="4200"/>
    <x v="8"/>
    <s v="BOOK,MAGAZINE&amp;PERIOD-DIST.USE"/>
  </r>
  <r>
    <s v="72"/>
    <s v="01"/>
    <s v="00"/>
    <s v="03"/>
    <x v="8"/>
    <s v="0000"/>
    <s v="444000"/>
    <s v="6770"/>
    <n v="2150"/>
    <n v="200"/>
    <n v="2350"/>
    <n v="2220"/>
    <n v="130"/>
    <n v="2150"/>
    <n v="0"/>
    <n v="2150"/>
    <n v="0"/>
    <n v="0"/>
    <n v="2150"/>
    <n v="0"/>
    <n v="-70"/>
    <x v="3"/>
    <n v="4400"/>
    <x v="8"/>
    <s v="MEDIA AND SOFTWARE-DISTRCT USE"/>
  </r>
  <r>
    <s v="72"/>
    <s v="01"/>
    <s v="00"/>
    <s v="03"/>
    <x v="8"/>
    <s v="0000"/>
    <s v="450000"/>
    <s v="6770"/>
    <n v="5050"/>
    <n v="1000"/>
    <n v="6050"/>
    <n v="6047.07"/>
    <n v="2.93"/>
    <n v="5000"/>
    <n v="0"/>
    <n v="5000"/>
    <n v="2534.4499999999998"/>
    <n v="225.44"/>
    <n v="2240.11"/>
    <n v="-50"/>
    <n v="-1047.0699999999997"/>
    <x v="3"/>
    <n v="4500"/>
    <x v="8"/>
    <s v="NONINSTRUCTIONAL SUPPLIES"/>
  </r>
  <r>
    <s v="72"/>
    <s v="01"/>
    <s v="00"/>
    <s v="03"/>
    <x v="8"/>
    <s v="0000"/>
    <s v="455100"/>
    <s v="6770"/>
    <n v="350"/>
    <n v="0"/>
    <n v="350"/>
    <n v="0"/>
    <n v="350"/>
    <n v="350"/>
    <n v="0"/>
    <n v="350"/>
    <n v="0"/>
    <n v="0"/>
    <n v="350"/>
    <n v="0"/>
    <n v="350"/>
    <x v="3"/>
    <n v="4500"/>
    <x v="8"/>
    <s v="NONINSTRUCTIONAL SUPPLIES"/>
  </r>
  <r>
    <s v="72"/>
    <s v="01"/>
    <s v="00"/>
    <s v="03"/>
    <x v="8"/>
    <s v="0000"/>
    <s v="511300"/>
    <s v="6770"/>
    <n v="13000"/>
    <n v="30000"/>
    <n v="43000"/>
    <n v="20200.91"/>
    <n v="22799.09"/>
    <n v="40000"/>
    <n v="12786"/>
    <n v="52786"/>
    <n v="5519.21"/>
    <n v="17364.849999999999"/>
    <n v="29901.94"/>
    <n v="27000"/>
    <n v="19799.09"/>
    <x v="4"/>
    <n v="5100"/>
    <x v="8"/>
    <s v="PERSON&amp;CONSULTANT SVC-DIST USE"/>
  </r>
  <r>
    <s v="72"/>
    <s v="01"/>
    <s v="00"/>
    <s v="03"/>
    <x v="8"/>
    <s v="0000"/>
    <s v="520000"/>
    <s v="6770"/>
    <n v="8000"/>
    <n v="500"/>
    <n v="8500"/>
    <n v="7304.84"/>
    <n v="1195.1600000000001"/>
    <n v="7000"/>
    <n v="6000"/>
    <n v="13000"/>
    <n v="4848.92"/>
    <n v="1042.08"/>
    <n v="7109"/>
    <n v="-1000"/>
    <n v="-304.84000000000015"/>
    <x v="4"/>
    <n v="5200"/>
    <x v="8"/>
    <s v="TRAVEL &amp; CONFERENCE EXPENSES"/>
  </r>
  <r>
    <s v="72"/>
    <s v="01"/>
    <s v="00"/>
    <s v="03"/>
    <x v="8"/>
    <s v="0000"/>
    <s v="520800"/>
    <s v="6770"/>
    <n v="600"/>
    <n v="0"/>
    <n v="600"/>
    <n v="600"/>
    <n v="0"/>
    <n v="600"/>
    <n v="0"/>
    <n v="600"/>
    <n v="250"/>
    <n v="0"/>
    <n v="350"/>
    <n v="0"/>
    <n v="0"/>
    <x v="4"/>
    <n v="5200"/>
    <x v="8"/>
    <s v="TRAVEL &amp; CONFERENCE EXPENSES"/>
  </r>
  <r>
    <s v="72"/>
    <s v="01"/>
    <s v="00"/>
    <s v="03"/>
    <x v="8"/>
    <s v="0000"/>
    <s v="521000"/>
    <s v="6770"/>
    <n v="3700"/>
    <n v="0"/>
    <n v="3700"/>
    <n v="1939.77"/>
    <n v="1760.23"/>
    <n v="3700"/>
    <n v="0"/>
    <n v="3700"/>
    <n v="1185.8800000000001"/>
    <n v="2204.12"/>
    <n v="310"/>
    <n v="0"/>
    <n v="1760.23"/>
    <x v="4"/>
    <n v="5200"/>
    <x v="8"/>
    <s v="TRAVEL &amp; CONFERENCE EXPENSES"/>
  </r>
  <r>
    <s v="72"/>
    <s v="01"/>
    <s v="00"/>
    <s v="03"/>
    <x v="8"/>
    <s v="0000"/>
    <s v="531000"/>
    <s v="6770"/>
    <n v="750"/>
    <n v="0"/>
    <n v="750"/>
    <n v="495"/>
    <n v="255"/>
    <n v="750"/>
    <n v="0"/>
    <n v="750"/>
    <n v="595"/>
    <n v="0"/>
    <n v="155"/>
    <n v="0"/>
    <n v="255"/>
    <x v="4"/>
    <n v="5300"/>
    <x v="8"/>
    <s v="POST/DUES/MEMBERSHIPS-DIST.USE"/>
  </r>
  <r>
    <s v="72"/>
    <s v="01"/>
    <s v="00"/>
    <s v="03"/>
    <x v="8"/>
    <s v="0000"/>
    <s v="561000"/>
    <s v="6770"/>
    <n v="1000"/>
    <n v="-1000"/>
    <n v="0"/>
    <n v="0"/>
    <n v="0"/>
    <n v="500"/>
    <n v="0"/>
    <n v="500"/>
    <n v="0"/>
    <n v="0"/>
    <n v="500"/>
    <n v="-500"/>
    <n v="500"/>
    <x v="4"/>
    <n v="5600"/>
    <x v="8"/>
    <s v="RENTS,LEASES&amp;REPAIRS-DIST.USE"/>
  </r>
  <r>
    <s v="72"/>
    <s v="01"/>
    <s v="00"/>
    <s v="03"/>
    <x v="8"/>
    <s v="0000"/>
    <s v="580100"/>
    <s v="6770"/>
    <n v="350"/>
    <n v="0"/>
    <n v="350"/>
    <n v="202.57"/>
    <n v="147.43"/>
    <n v="2850"/>
    <n v="0"/>
    <n v="2850"/>
    <n v="1620.9"/>
    <n v="202.83"/>
    <n v="1026.27"/>
    <n v="2500"/>
    <n v="2647.43"/>
    <x v="4"/>
    <n v="5800"/>
    <x v="8"/>
    <s v="OTHER OPERATING EXP-DIST. USE"/>
  </r>
  <r>
    <s v="72"/>
    <s v="01"/>
    <s v="00"/>
    <s v="03"/>
    <x v="8"/>
    <s v="0000"/>
    <s v="580900"/>
    <s v="6770"/>
    <n v="2500"/>
    <n v="-2000"/>
    <n v="500"/>
    <n v="420"/>
    <n v="80"/>
    <n v="2500"/>
    <n v="0"/>
    <n v="2500"/>
    <n v="270"/>
    <n v="175"/>
    <n v="2055"/>
    <n v="0"/>
    <n v="2080"/>
    <x v="4"/>
    <n v="5800"/>
    <x v="8"/>
    <s v="OTHER OPERATING EXP-DIST. USE"/>
  </r>
  <r>
    <s v="72"/>
    <s v="01"/>
    <s v="00"/>
    <s v="03"/>
    <x v="8"/>
    <s v="0000"/>
    <s v="640000"/>
    <s v="6770"/>
    <n v="10000"/>
    <n v="-200"/>
    <n v="9800"/>
    <n v="4367.21"/>
    <n v="5432.79"/>
    <n v="10000"/>
    <n v="0"/>
    <n v="10000"/>
    <n v="1685.24"/>
    <n v="0"/>
    <n v="8314.76"/>
    <n v="0"/>
    <n v="5632.79"/>
    <x v="5"/>
    <n v="6400"/>
    <x v="8"/>
    <s v="EQUIP/FURNITURE (EXCLD COMPTR)"/>
  </r>
  <r>
    <s v="72"/>
    <s v="01"/>
    <s v="00"/>
    <s v="03"/>
    <x v="8"/>
    <s v="0000"/>
    <s v="642000"/>
    <s v="6770"/>
    <n v="0"/>
    <n v="2000"/>
    <n v="2000"/>
    <n v="1546.06"/>
    <n v="453.94"/>
    <n v="37000"/>
    <n v="-20786"/>
    <n v="16214"/>
    <n v="4214"/>
    <n v="0"/>
    <n v="12000"/>
    <n v="37000"/>
    <n v="35453.94"/>
    <x v="5"/>
    <n v="6400"/>
    <x v="8"/>
    <s v="EQUIP/FURNITURE (EXCLD COMPTR)"/>
  </r>
  <r>
    <s v="72"/>
    <s v="01"/>
    <s v="00"/>
    <s v="03"/>
    <x v="9"/>
    <s v="0000"/>
    <s v="120100"/>
    <s v="6720"/>
    <n v="149197"/>
    <n v="-119539.47"/>
    <n v="29657.53"/>
    <n v="29657.53"/>
    <n v="0"/>
    <n v="0"/>
    <n v="0"/>
    <n v="0"/>
    <n v="1186.45"/>
    <n v="0"/>
    <n v="-1186.45"/>
    <n v="-149197"/>
    <n v="-29657.53"/>
    <x v="1"/>
    <n v="1200"/>
    <x v="9"/>
    <s v="CONTRACT CERT. ADMINISTRATORS"/>
  </r>
  <r>
    <s v="72"/>
    <s v="01"/>
    <s v="00"/>
    <s v="03"/>
    <x v="9"/>
    <s v="0000"/>
    <s v="210000"/>
    <s v="6720"/>
    <n v="155664"/>
    <n v="0"/>
    <n v="155664"/>
    <n v="163687.73000000001"/>
    <n v="-8023.73"/>
    <n v="186344"/>
    <n v="0"/>
    <n v="186344"/>
    <n v="83949.89"/>
    <n v="0"/>
    <n v="102394.11"/>
    <n v="30680"/>
    <n v="22656.26999999999"/>
    <x v="2"/>
    <n v="2100"/>
    <x v="9"/>
    <s v="CLASSIFIED MANAGERS-NON-INSTRU"/>
  </r>
  <r>
    <s v="72"/>
    <s v="01"/>
    <s v="00"/>
    <s v="03"/>
    <x v="9"/>
    <s v="0000"/>
    <s v="218000"/>
    <s v="6720"/>
    <n v="71392"/>
    <n v="0"/>
    <n v="71392"/>
    <n v="74374"/>
    <n v="-2982"/>
    <n v="77164"/>
    <n v="0"/>
    <n v="77164"/>
    <n v="32708.55"/>
    <n v="0"/>
    <n v="44455.45"/>
    <n v="5772"/>
    <n v="2790"/>
    <x v="2"/>
    <n v="2100"/>
    <x v="9"/>
    <s v="CLASSIFIED MANAGERS-NON-INSTRU"/>
  </r>
  <r>
    <s v="72"/>
    <s v="01"/>
    <s v="00"/>
    <s v="03"/>
    <x v="9"/>
    <s v="0000"/>
    <s v="238200"/>
    <s v="6720"/>
    <n v="500"/>
    <n v="0"/>
    <n v="500"/>
    <n v="0"/>
    <n v="500"/>
    <n v="500"/>
    <n v="0"/>
    <n v="500"/>
    <n v="5.55"/>
    <n v="0"/>
    <n v="494.45"/>
    <n v="0"/>
    <n v="500"/>
    <x v="2"/>
    <n v="2300"/>
    <x v="9"/>
    <s v="NON-INSTRUCTION HOURLY CLASS."/>
  </r>
  <r>
    <s v="72"/>
    <s v="01"/>
    <s v="00"/>
    <s v="03"/>
    <x v="9"/>
    <s v="0000"/>
    <s v="238500"/>
    <s v="6720"/>
    <n v="0"/>
    <n v="0"/>
    <n v="0"/>
    <n v="1372.14"/>
    <n v="-1372.14"/>
    <n v="0"/>
    <n v="0"/>
    <n v="0"/>
    <n v="0"/>
    <n v="0"/>
    <n v="0"/>
    <n v="0"/>
    <n v="-1372.14"/>
    <x v="2"/>
    <n v="2300"/>
    <x v="9"/>
    <s v="NON-INSTRUCTION HOURLY CLASS."/>
  </r>
  <r>
    <s v="72"/>
    <s v="01"/>
    <s v="00"/>
    <s v="03"/>
    <x v="9"/>
    <s v="0000"/>
    <s v="315000"/>
    <s v="6720"/>
    <n v="0"/>
    <n v="0"/>
    <n v="0"/>
    <n v="20.63"/>
    <n v="-20.63"/>
    <n v="0"/>
    <n v="0"/>
    <n v="0"/>
    <n v="0"/>
    <n v="0"/>
    <n v="0"/>
    <n v="0"/>
    <n v="-20.63"/>
    <x v="0"/>
    <n v="3100"/>
    <x v="9"/>
    <s v="CERTIFICATED RETIREMENT"/>
  </r>
  <r>
    <s v="72"/>
    <s v="01"/>
    <s v="00"/>
    <s v="03"/>
    <x v="9"/>
    <s v="0000"/>
    <s v="316000"/>
    <s v="6720"/>
    <n v="12309"/>
    <n v="-11733.43"/>
    <n v="575.57000000000005"/>
    <n v="575.57000000000005"/>
    <n v="0"/>
    <n v="0"/>
    <n v="0"/>
    <n v="0"/>
    <n v="24.78"/>
    <n v="0"/>
    <n v="-24.78"/>
    <n v="-12309"/>
    <n v="-575.57000000000005"/>
    <x v="0"/>
    <n v="3100"/>
    <x v="9"/>
    <s v="CERTIFICATED RETIREMENT"/>
  </r>
  <r>
    <s v="72"/>
    <s v="01"/>
    <s v="00"/>
    <s v="03"/>
    <x v="9"/>
    <s v="0000"/>
    <s v="318000"/>
    <s v="6720"/>
    <n v="0"/>
    <n v="0"/>
    <n v="0"/>
    <n v="8.25"/>
    <n v="-8.25"/>
    <n v="0"/>
    <n v="0"/>
    <n v="0"/>
    <n v="0"/>
    <n v="0"/>
    <n v="0"/>
    <n v="0"/>
    <n v="-8.25"/>
    <x v="0"/>
    <n v="3100"/>
    <x v="9"/>
    <s v="CERTIFICATED RETIREMENT"/>
  </r>
  <r>
    <s v="72"/>
    <s v="01"/>
    <s v="00"/>
    <s v="03"/>
    <x v="9"/>
    <s v="0000"/>
    <s v="322000"/>
    <s v="6720"/>
    <n v="17810"/>
    <n v="0"/>
    <n v="17810"/>
    <n v="18729.18"/>
    <n v="-919.18"/>
    <n v="21911"/>
    <n v="0"/>
    <n v="21911"/>
    <n v="9881.76"/>
    <n v="0"/>
    <n v="12029.24"/>
    <n v="4101"/>
    <n v="3181.8199999999997"/>
    <x v="0"/>
    <n v="3200"/>
    <x v="9"/>
    <s v="CLASSIFIED RETIREMENT"/>
  </r>
  <r>
    <s v="72"/>
    <s v="01"/>
    <s v="00"/>
    <s v="03"/>
    <x v="9"/>
    <s v="0000"/>
    <s v="322800"/>
    <s v="6720"/>
    <n v="8178"/>
    <n v="0"/>
    <n v="8178"/>
    <n v="8492.7199999999993"/>
    <n v="-314.72000000000003"/>
    <n v="9119"/>
    <n v="0"/>
    <n v="9119"/>
    <n v="3867.76"/>
    <n v="0"/>
    <n v="5251.24"/>
    <n v="941"/>
    <n v="626.28000000000065"/>
    <x v="0"/>
    <n v="3200"/>
    <x v="9"/>
    <s v="CLASSIFIED RETIREMENT"/>
  </r>
  <r>
    <s v="72"/>
    <s v="01"/>
    <s v="00"/>
    <s v="03"/>
    <x v="9"/>
    <s v="0000"/>
    <s v="332000"/>
    <s v="6720"/>
    <n v="9651"/>
    <n v="0"/>
    <n v="9651"/>
    <n v="10148.61"/>
    <n v="-497.61"/>
    <n v="11553"/>
    <n v="0"/>
    <n v="11553"/>
    <n v="1824.05"/>
    <n v="0"/>
    <n v="9728.9500000000007"/>
    <n v="1902"/>
    <n v="1404.3899999999994"/>
    <x v="0"/>
    <n v="3300"/>
    <x v="9"/>
    <s v="OASDHI/FICA"/>
  </r>
  <r>
    <s v="72"/>
    <s v="01"/>
    <s v="00"/>
    <s v="03"/>
    <x v="9"/>
    <s v="0000"/>
    <s v="332800"/>
    <s v="6720"/>
    <n v="4457"/>
    <n v="0"/>
    <n v="4457"/>
    <n v="4862.26"/>
    <n v="-405.26"/>
    <n v="5076"/>
    <n v="0"/>
    <n v="5076"/>
    <n v="2069.64"/>
    <n v="0"/>
    <n v="3006.36"/>
    <n v="619"/>
    <n v="213.73999999999978"/>
    <x v="0"/>
    <n v="3300"/>
    <x v="9"/>
    <s v="OASDHI/FICA"/>
  </r>
  <r>
    <s v="72"/>
    <s v="01"/>
    <s v="00"/>
    <s v="03"/>
    <x v="9"/>
    <s v="0000"/>
    <s v="333000"/>
    <s v="6720"/>
    <n v="0"/>
    <n v="0"/>
    <n v="0"/>
    <n v="744"/>
    <n v="-744"/>
    <n v="744"/>
    <n v="0"/>
    <n v="744"/>
    <n v="91.57"/>
    <n v="0"/>
    <n v="652.42999999999995"/>
    <n v="744"/>
    <n v="0"/>
    <x v="0"/>
    <n v="3300"/>
    <x v="9"/>
    <s v="OASDHI/FICA"/>
  </r>
  <r>
    <s v="72"/>
    <s v="01"/>
    <s v="00"/>
    <s v="03"/>
    <x v="9"/>
    <s v="0000"/>
    <s v="334600"/>
    <s v="6720"/>
    <n v="5463"/>
    <n v="0"/>
    <n v="5463"/>
    <n v="4152.8500000000004"/>
    <n v="1310.1500000000001"/>
    <n v="4063"/>
    <n v="0"/>
    <n v="4063"/>
    <n v="1808.45"/>
    <n v="0"/>
    <n v="2254.5500000000002"/>
    <n v="-1400"/>
    <n v="-89.850000000000364"/>
    <x v="0"/>
    <n v="3300"/>
    <x v="9"/>
    <s v="OASDHI/FICA"/>
  </r>
  <r>
    <s v="72"/>
    <s v="01"/>
    <s v="00"/>
    <s v="03"/>
    <x v="9"/>
    <s v="0000"/>
    <s v="336000"/>
    <s v="6720"/>
    <n v="0"/>
    <n v="0"/>
    <n v="0"/>
    <n v="17.84"/>
    <n v="-17.84"/>
    <n v="0"/>
    <n v="0"/>
    <n v="0"/>
    <n v="0"/>
    <n v="0"/>
    <n v="0"/>
    <n v="0"/>
    <n v="-17.84"/>
    <x v="0"/>
    <n v="3300"/>
    <x v="9"/>
    <s v="OASDHI/FICA"/>
  </r>
  <r>
    <s v="72"/>
    <s v="01"/>
    <s v="00"/>
    <s v="03"/>
    <x v="9"/>
    <s v="0000"/>
    <s v="342100"/>
    <s v="6720"/>
    <n v="378"/>
    <n v="0"/>
    <n v="378"/>
    <n v="756.48"/>
    <n v="-378.48"/>
    <n v="1464"/>
    <n v="0"/>
    <n v="1464"/>
    <n v="378.26"/>
    <n v="0"/>
    <n v="1085.74"/>
    <n v="1086"/>
    <n v="707.52"/>
    <x v="0"/>
    <n v="3400"/>
    <x v="9"/>
    <s v="HEALTH AND WELFARE BENEFITS"/>
  </r>
  <r>
    <s v="72"/>
    <s v="01"/>
    <s v="00"/>
    <s v="03"/>
    <x v="9"/>
    <s v="0000"/>
    <s v="342400"/>
    <s v="6720"/>
    <n v="13898"/>
    <n v="0"/>
    <n v="13898"/>
    <n v="13897.68"/>
    <n v="0.32"/>
    <n v="14706"/>
    <n v="0"/>
    <n v="14706"/>
    <n v="6776.31"/>
    <n v="0"/>
    <n v="7929.69"/>
    <n v="808"/>
    <n v="808.31999999999971"/>
    <x v="0"/>
    <n v="3400"/>
    <x v="9"/>
    <s v="HEALTH AND WELFARE BENEFITS"/>
  </r>
  <r>
    <s v="72"/>
    <s v="01"/>
    <s v="00"/>
    <s v="03"/>
    <x v="9"/>
    <s v="0000"/>
    <s v="342500"/>
    <s v="6720"/>
    <n v="215"/>
    <n v="0"/>
    <n v="215"/>
    <n v="430.32"/>
    <n v="-215.32"/>
    <n v="386"/>
    <n v="0"/>
    <n v="386"/>
    <n v="169.62"/>
    <n v="0"/>
    <n v="216.38"/>
    <n v="171"/>
    <n v="-44.319999999999993"/>
    <x v="0"/>
    <n v="3400"/>
    <x v="9"/>
    <s v="HEALTH AND WELFARE BENEFITS"/>
  </r>
  <r>
    <s v="72"/>
    <s v="01"/>
    <s v="00"/>
    <s v="03"/>
    <x v="9"/>
    <s v="0000"/>
    <s v="343100"/>
    <s v="6720"/>
    <n v="12152"/>
    <n v="-12152"/>
    <n v="0"/>
    <n v="0"/>
    <n v="0"/>
    <n v="0"/>
    <n v="0"/>
    <n v="0"/>
    <n v="0"/>
    <n v="0"/>
    <n v="0"/>
    <n v="-12152"/>
    <n v="0"/>
    <x v="0"/>
    <n v="3400"/>
    <x v="9"/>
    <s v="HEALTH AND WELFARE BENEFITS"/>
  </r>
  <r>
    <s v="72"/>
    <s v="01"/>
    <s v="00"/>
    <s v="03"/>
    <x v="9"/>
    <s v="0000"/>
    <s v="343200"/>
    <s v="6720"/>
    <n v="14113"/>
    <n v="-14113"/>
    <n v="0"/>
    <n v="0"/>
    <n v="0"/>
    <n v="0"/>
    <n v="0"/>
    <n v="0"/>
    <n v="0"/>
    <n v="0"/>
    <n v="0"/>
    <n v="-14113"/>
    <n v="0"/>
    <x v="0"/>
    <n v="3400"/>
    <x v="9"/>
    <s v="HEALTH AND WELFARE BENEFITS"/>
  </r>
  <r>
    <s v="72"/>
    <s v="01"/>
    <s v="00"/>
    <s v="03"/>
    <x v="9"/>
    <s v="0000"/>
    <s v="343400"/>
    <s v="6720"/>
    <n v="1312"/>
    <n v="0"/>
    <n v="1312"/>
    <n v="31.52"/>
    <n v="1280.48"/>
    <n v="0"/>
    <n v="0"/>
    <n v="0"/>
    <n v="0"/>
    <n v="0"/>
    <n v="0"/>
    <n v="-1312"/>
    <n v="-31.52"/>
    <x v="0"/>
    <n v="3400"/>
    <x v="9"/>
    <s v="HEALTH AND WELFARE BENEFITS"/>
  </r>
  <r>
    <s v="72"/>
    <s v="01"/>
    <s v="00"/>
    <s v="03"/>
    <x v="9"/>
    <s v="0000"/>
    <s v="343500"/>
    <s v="6720"/>
    <n v="197"/>
    <n v="-197"/>
    <n v="0"/>
    <n v="0"/>
    <n v="0"/>
    <n v="0"/>
    <n v="0"/>
    <n v="0"/>
    <n v="0"/>
    <n v="0"/>
    <n v="0"/>
    <n v="-197"/>
    <n v="0"/>
    <x v="0"/>
    <n v="3400"/>
    <x v="9"/>
    <s v="HEALTH AND WELFARE BENEFITS"/>
  </r>
  <r>
    <s v="72"/>
    <s v="01"/>
    <s v="00"/>
    <s v="03"/>
    <x v="9"/>
    <s v="0000"/>
    <s v="352000"/>
    <s v="6720"/>
    <n v="78"/>
    <n v="0"/>
    <n v="78"/>
    <n v="81.89"/>
    <n v="-3.89"/>
    <n v="93"/>
    <n v="0"/>
    <n v="93"/>
    <n v="41.94"/>
    <n v="0"/>
    <n v="51.06"/>
    <n v="15"/>
    <n v="11.11"/>
    <x v="0"/>
    <n v="3500"/>
    <x v="9"/>
    <s v="STATE UNEMPLOYMENT INSURANCE"/>
  </r>
  <r>
    <s v="72"/>
    <s v="01"/>
    <s v="00"/>
    <s v="03"/>
    <x v="9"/>
    <s v="0000"/>
    <s v="352800"/>
    <s v="6720"/>
    <n v="36"/>
    <n v="0"/>
    <n v="36"/>
    <n v="40.020000000000003"/>
    <n v="-4.0199999999999996"/>
    <n v="41"/>
    <n v="0"/>
    <n v="41"/>
    <n v="17.350000000000001"/>
    <n v="0"/>
    <n v="23.65"/>
    <n v="5"/>
    <n v="0.97999999999999687"/>
    <x v="0"/>
    <n v="3500"/>
    <x v="9"/>
    <s v="STATE UNEMPLOYMENT INSURANCE"/>
  </r>
  <r>
    <s v="72"/>
    <s v="01"/>
    <s v="00"/>
    <s v="03"/>
    <x v="9"/>
    <s v="0000"/>
    <s v="353000"/>
    <s v="6720"/>
    <n v="75"/>
    <n v="0"/>
    <n v="75"/>
    <n v="21.28"/>
    <n v="53.72"/>
    <n v="6"/>
    <n v="0"/>
    <n v="6"/>
    <n v="3.09"/>
    <n v="0"/>
    <n v="2.91"/>
    <n v="-69"/>
    <n v="-15.280000000000001"/>
    <x v="0"/>
    <n v="3500"/>
    <x v="9"/>
    <s v="STATE UNEMPLOYMENT INSURANCE"/>
  </r>
  <r>
    <s v="72"/>
    <s v="01"/>
    <s v="00"/>
    <s v="03"/>
    <x v="9"/>
    <s v="0000"/>
    <s v="353800"/>
    <s v="6720"/>
    <n v="0"/>
    <n v="0"/>
    <n v="0"/>
    <n v="0.05"/>
    <n v="-0.05"/>
    <n v="0"/>
    <n v="0"/>
    <n v="0"/>
    <n v="0"/>
    <n v="0"/>
    <n v="0"/>
    <n v="0"/>
    <n v="-0.05"/>
    <x v="0"/>
    <n v="3500"/>
    <x v="9"/>
    <s v="STATE UNEMPLOYMENT INSURANCE"/>
  </r>
  <r>
    <s v="72"/>
    <s v="01"/>
    <s v="00"/>
    <s v="03"/>
    <x v="9"/>
    <s v="0000"/>
    <s v="362000"/>
    <s v="6720"/>
    <n v="0"/>
    <n v="0"/>
    <n v="0"/>
    <n v="1500"/>
    <n v="-1500"/>
    <n v="1500"/>
    <n v="0"/>
    <n v="1500"/>
    <n v="694.38"/>
    <n v="0"/>
    <n v="805.62"/>
    <n v="1500"/>
    <n v="0"/>
    <x v="0"/>
    <n v="3600"/>
    <x v="9"/>
    <s v="WORKERS COMPENSATION INSURANCE"/>
  </r>
  <r>
    <s v="72"/>
    <s v="01"/>
    <s v="00"/>
    <s v="03"/>
    <x v="9"/>
    <s v="0000"/>
    <s v="362800"/>
    <s v="6720"/>
    <n v="1500"/>
    <n v="0"/>
    <n v="1500"/>
    <n v="1500"/>
    <n v="0"/>
    <n v="1500"/>
    <n v="0"/>
    <n v="1500"/>
    <n v="625"/>
    <n v="0"/>
    <n v="875"/>
    <n v="0"/>
    <n v="0"/>
    <x v="0"/>
    <n v="3600"/>
    <x v="9"/>
    <s v="WORKERS COMPENSATION INSURANCE"/>
  </r>
  <r>
    <s v="72"/>
    <s v="01"/>
    <s v="00"/>
    <s v="03"/>
    <x v="9"/>
    <s v="0000"/>
    <s v="363000"/>
    <s v="6720"/>
    <n v="2875"/>
    <n v="0"/>
    <n v="2875"/>
    <n v="125"/>
    <n v="2750"/>
    <n v="0"/>
    <n v="0"/>
    <n v="0"/>
    <n v="0"/>
    <n v="0"/>
    <n v="0"/>
    <n v="-2875"/>
    <n v="-125"/>
    <x v="0"/>
    <n v="3600"/>
    <x v="9"/>
    <s v="WORKERS COMPENSATION INSURANCE"/>
  </r>
  <r>
    <s v="72"/>
    <s v="01"/>
    <s v="00"/>
    <s v="03"/>
    <x v="9"/>
    <s v="0000"/>
    <s v="392000"/>
    <s v="6720"/>
    <n v="0"/>
    <n v="0"/>
    <n v="0"/>
    <n v="49.68"/>
    <n v="-49.68"/>
    <n v="50"/>
    <n v="0"/>
    <n v="50"/>
    <n v="23"/>
    <n v="0"/>
    <n v="27"/>
    <n v="50"/>
    <n v="0.32000000000000028"/>
    <x v="0"/>
    <n v="3900"/>
    <x v="9"/>
    <s v="OTHER BENEFITS"/>
  </r>
  <r>
    <s v="72"/>
    <s v="01"/>
    <s v="00"/>
    <s v="03"/>
    <x v="9"/>
    <s v="0000"/>
    <s v="392800"/>
    <s v="6720"/>
    <n v="50"/>
    <n v="0"/>
    <n v="50"/>
    <n v="49.68"/>
    <n v="0.32"/>
    <n v="50"/>
    <n v="0"/>
    <n v="50"/>
    <n v="20.7"/>
    <n v="0"/>
    <n v="29.3"/>
    <n v="0"/>
    <n v="0.32000000000000028"/>
    <x v="0"/>
    <n v="3900"/>
    <x v="9"/>
    <s v="OTHER BENEFITS"/>
  </r>
  <r>
    <s v="72"/>
    <s v="01"/>
    <s v="00"/>
    <s v="03"/>
    <x v="9"/>
    <s v="0000"/>
    <s v="393000"/>
    <s v="6720"/>
    <n v="95"/>
    <n v="0"/>
    <n v="95"/>
    <n v="4.1399999999999997"/>
    <n v="90.86"/>
    <n v="0"/>
    <n v="0"/>
    <n v="0"/>
    <n v="0"/>
    <n v="0"/>
    <n v="0"/>
    <n v="-95"/>
    <n v="-4.1399999999999997"/>
    <x v="0"/>
    <n v="3900"/>
    <x v="9"/>
    <s v="OTHER BENEFITS"/>
  </r>
  <r>
    <s v="72"/>
    <s v="01"/>
    <s v="00"/>
    <s v="03"/>
    <x v="9"/>
    <s v="0000"/>
    <s v="398200"/>
    <s v="6720"/>
    <n v="0"/>
    <n v="0"/>
    <n v="0"/>
    <n v="24"/>
    <n v="-24"/>
    <n v="24"/>
    <n v="0"/>
    <n v="24"/>
    <n v="11.11"/>
    <n v="0"/>
    <n v="12.89"/>
    <n v="24"/>
    <n v="0"/>
    <x v="0"/>
    <n v="3900"/>
    <x v="9"/>
    <s v="OTHER BENEFITS"/>
  </r>
  <r>
    <s v="72"/>
    <s v="01"/>
    <s v="00"/>
    <s v="03"/>
    <x v="9"/>
    <s v="0000"/>
    <s v="398300"/>
    <s v="6720"/>
    <n v="24"/>
    <n v="0"/>
    <n v="24"/>
    <n v="24"/>
    <n v="0"/>
    <n v="24"/>
    <n v="0"/>
    <n v="24"/>
    <n v="10"/>
    <n v="0"/>
    <n v="14"/>
    <n v="0"/>
    <n v="0"/>
    <x v="0"/>
    <n v="3900"/>
    <x v="9"/>
    <s v="OTHER BENEFITS"/>
  </r>
  <r>
    <s v="72"/>
    <s v="01"/>
    <s v="00"/>
    <s v="03"/>
    <x v="9"/>
    <s v="0000"/>
    <s v="398400"/>
    <s v="6720"/>
    <n v="46"/>
    <n v="0"/>
    <n v="46"/>
    <n v="2"/>
    <n v="44"/>
    <n v="0"/>
    <n v="0"/>
    <n v="0"/>
    <n v="0"/>
    <n v="0"/>
    <n v="0"/>
    <n v="-46"/>
    <n v="-2"/>
    <x v="0"/>
    <n v="3900"/>
    <x v="9"/>
    <s v="OTHER BENEFITS"/>
  </r>
  <r>
    <s v="72"/>
    <s v="01"/>
    <s v="00"/>
    <s v="03"/>
    <x v="9"/>
    <s v="0000"/>
    <s v="399200"/>
    <s v="6720"/>
    <n v="0"/>
    <n v="3250"/>
    <n v="3250"/>
    <n v="3250"/>
    <n v="0"/>
    <n v="3000"/>
    <n v="0"/>
    <n v="3000"/>
    <n v="1250"/>
    <n v="0"/>
    <n v="1750"/>
    <n v="3000"/>
    <n v="-250"/>
    <x v="0"/>
    <n v="3900"/>
    <x v="9"/>
    <s v="OTHER BENEFITS"/>
  </r>
  <r>
    <s v="72"/>
    <s v="01"/>
    <s v="00"/>
    <s v="03"/>
    <x v="9"/>
    <s v="0000"/>
    <s v="422000"/>
    <s v="6720"/>
    <n v="500"/>
    <n v="-401"/>
    <n v="99"/>
    <n v="99"/>
    <n v="0"/>
    <n v="100"/>
    <n v="0"/>
    <n v="100"/>
    <n v="0"/>
    <n v="0"/>
    <n v="100"/>
    <n v="-400"/>
    <n v="1"/>
    <x v="3"/>
    <n v="4200"/>
    <x v="9"/>
    <s v="BOOK,MAGAZINE&amp;PERIOD-DIST.USE"/>
  </r>
  <r>
    <s v="72"/>
    <s v="01"/>
    <s v="00"/>
    <s v="03"/>
    <x v="9"/>
    <s v="0000"/>
    <s v="443000"/>
    <s v="6720"/>
    <n v="0"/>
    <n v="401"/>
    <n v="401"/>
    <n v="368"/>
    <n v="33"/>
    <n v="500"/>
    <n v="0"/>
    <n v="500"/>
    <n v="0"/>
    <n v="0"/>
    <n v="500"/>
    <n v="500"/>
    <n v="132"/>
    <x v="3"/>
    <n v="4400"/>
    <x v="9"/>
    <s v="MEDIA AND SOFTWARE-DISTRCT USE"/>
  </r>
  <r>
    <s v="72"/>
    <s v="01"/>
    <s v="00"/>
    <s v="03"/>
    <x v="9"/>
    <s v="0000"/>
    <s v="444000"/>
    <s v="6720"/>
    <n v="500"/>
    <n v="-500"/>
    <n v="0"/>
    <n v="0"/>
    <n v="0"/>
    <n v="0"/>
    <n v="0"/>
    <n v="0"/>
    <n v="0"/>
    <n v="0"/>
    <n v="0"/>
    <n v="-500"/>
    <n v="0"/>
    <x v="3"/>
    <n v="4400"/>
    <x v="9"/>
    <s v="MEDIA AND SOFTWARE-DISTRCT USE"/>
  </r>
  <r>
    <s v="72"/>
    <s v="01"/>
    <s v="00"/>
    <s v="03"/>
    <x v="9"/>
    <s v="0000"/>
    <s v="450000"/>
    <s v="6720"/>
    <n v="500"/>
    <n v="0"/>
    <n v="500"/>
    <n v="269.79000000000002"/>
    <n v="230.21"/>
    <n v="500"/>
    <n v="0"/>
    <n v="500"/>
    <n v="218.19"/>
    <n v="0"/>
    <n v="281.81"/>
    <n v="0"/>
    <n v="230.20999999999998"/>
    <x v="3"/>
    <n v="4500"/>
    <x v="9"/>
    <s v="NONINSTRUCTIONAL SUPPLIES"/>
  </r>
  <r>
    <s v="72"/>
    <s v="01"/>
    <s v="00"/>
    <s v="03"/>
    <x v="9"/>
    <s v="0000"/>
    <s v="455100"/>
    <s v="6720"/>
    <n v="500"/>
    <n v="0"/>
    <n v="500"/>
    <n v="0"/>
    <n v="500"/>
    <n v="500"/>
    <n v="0"/>
    <n v="500"/>
    <n v="0"/>
    <n v="500"/>
    <n v="0"/>
    <n v="0"/>
    <n v="500"/>
    <x v="3"/>
    <n v="4500"/>
    <x v="9"/>
    <s v="NONINSTRUCTIONAL SUPPLIES"/>
  </r>
  <r>
    <s v="72"/>
    <s v="01"/>
    <s v="00"/>
    <s v="03"/>
    <x v="9"/>
    <s v="0000"/>
    <s v="511300"/>
    <s v="6720"/>
    <n v="104000"/>
    <n v="144492.22"/>
    <n v="248492.22"/>
    <n v="161942.79"/>
    <n v="86549.43"/>
    <n v="150000"/>
    <n v="0"/>
    <n v="150000"/>
    <n v="6427.5"/>
    <n v="146572.5"/>
    <n v="-3000"/>
    <n v="46000"/>
    <n v="-11942.790000000008"/>
    <x v="4"/>
    <n v="5100"/>
    <x v="9"/>
    <s v="PERSON&amp;CONSULTANT SVC-DIST USE"/>
  </r>
  <r>
    <s v="72"/>
    <s v="01"/>
    <s v="00"/>
    <s v="03"/>
    <x v="9"/>
    <s v="0000"/>
    <s v="520000"/>
    <s v="6720"/>
    <n v="5000"/>
    <n v="0"/>
    <n v="5000"/>
    <n v="3529.29"/>
    <n v="1470.71"/>
    <n v="5000"/>
    <n v="0"/>
    <n v="5000"/>
    <n v="85"/>
    <n v="1024"/>
    <n v="3891"/>
    <n v="0"/>
    <n v="1470.71"/>
    <x v="4"/>
    <n v="5200"/>
    <x v="9"/>
    <s v="TRAVEL &amp; CONFERENCE EXPENSES"/>
  </r>
  <r>
    <s v="72"/>
    <s v="01"/>
    <s v="00"/>
    <s v="03"/>
    <x v="9"/>
    <s v="0000"/>
    <s v="520600"/>
    <s v="6720"/>
    <n v="12000"/>
    <n v="0"/>
    <n v="12000"/>
    <n v="13000"/>
    <n v="-1000"/>
    <n v="12000"/>
    <n v="0"/>
    <n v="12000"/>
    <n v="5000"/>
    <n v="0"/>
    <n v="7000"/>
    <n v="0"/>
    <n v="-1000"/>
    <x v="4"/>
    <n v="5200"/>
    <x v="9"/>
    <s v="TRAVEL &amp; CONFERENCE EXPENSES"/>
  </r>
  <r>
    <s v="72"/>
    <s v="01"/>
    <s v="00"/>
    <s v="03"/>
    <x v="9"/>
    <s v="0000"/>
    <s v="520700"/>
    <s v="6720"/>
    <n v="1200"/>
    <n v="-1100"/>
    <n v="100"/>
    <n v="100"/>
    <n v="0"/>
    <n v="100"/>
    <n v="0"/>
    <n v="100"/>
    <n v="0"/>
    <n v="0"/>
    <n v="100"/>
    <n v="-1100"/>
    <n v="0"/>
    <x v="4"/>
    <n v="5200"/>
    <x v="9"/>
    <s v="TRAVEL &amp; CONFERENCE EXPENSES"/>
  </r>
  <r>
    <s v="72"/>
    <s v="01"/>
    <s v="00"/>
    <s v="03"/>
    <x v="9"/>
    <s v="0000"/>
    <s v="520800"/>
    <s v="6720"/>
    <n v="0"/>
    <n v="1200"/>
    <n v="1200"/>
    <n v="1200"/>
    <n v="0"/>
    <n v="1200"/>
    <n v="0"/>
    <n v="1200"/>
    <n v="500"/>
    <n v="0"/>
    <n v="700"/>
    <n v="1200"/>
    <n v="0"/>
    <x v="4"/>
    <n v="5200"/>
    <x v="9"/>
    <s v="TRAVEL &amp; CONFERENCE EXPENSES"/>
  </r>
  <r>
    <s v="72"/>
    <s v="01"/>
    <s v="00"/>
    <s v="03"/>
    <x v="9"/>
    <s v="0000"/>
    <s v="521000"/>
    <s v="6720"/>
    <n v="500"/>
    <n v="0"/>
    <n v="500"/>
    <n v="211.35"/>
    <n v="288.64999999999998"/>
    <n v="750"/>
    <n v="0"/>
    <n v="750"/>
    <n v="0"/>
    <n v="500"/>
    <n v="250"/>
    <n v="250"/>
    <n v="538.65"/>
    <x v="4"/>
    <n v="5200"/>
    <x v="9"/>
    <s v="TRAVEL &amp; CONFERENCE EXPENSES"/>
  </r>
  <r>
    <s v="72"/>
    <s v="01"/>
    <s v="00"/>
    <s v="03"/>
    <x v="9"/>
    <s v="0000"/>
    <s v="531000"/>
    <s v="6720"/>
    <n v="1250"/>
    <n v="500"/>
    <n v="1750"/>
    <n v="1529"/>
    <n v="221"/>
    <n v="1250"/>
    <n v="0"/>
    <n v="1250"/>
    <n v="0"/>
    <n v="0"/>
    <n v="1250"/>
    <n v="0"/>
    <n v="-279"/>
    <x v="4"/>
    <n v="5300"/>
    <x v="9"/>
    <s v="POST/DUES/MEMBERSHIPS-DIST.USE"/>
  </r>
  <r>
    <s v="72"/>
    <s v="01"/>
    <s v="00"/>
    <s v="03"/>
    <x v="9"/>
    <s v="0000"/>
    <s v="564000"/>
    <s v="6720"/>
    <n v="200"/>
    <n v="0"/>
    <n v="200"/>
    <n v="0"/>
    <n v="200"/>
    <n v="200"/>
    <n v="0"/>
    <n v="200"/>
    <n v="135"/>
    <n v="0"/>
    <n v="65"/>
    <n v="0"/>
    <n v="200"/>
    <x v="4"/>
    <n v="5600"/>
    <x v="9"/>
    <s v="RENTS,LEASES&amp;REPAIRS-DIST.USE"/>
  </r>
  <r>
    <s v="72"/>
    <s v="01"/>
    <s v="00"/>
    <s v="03"/>
    <x v="9"/>
    <s v="0000"/>
    <s v="571000"/>
    <s v="6720"/>
    <n v="5000"/>
    <n v="0"/>
    <n v="5000"/>
    <n v="485"/>
    <n v="4515"/>
    <n v="5000"/>
    <n v="0"/>
    <n v="5000"/>
    <n v="388"/>
    <n v="0"/>
    <n v="4612"/>
    <n v="0"/>
    <n v="4515"/>
    <x v="4"/>
    <n v="5700"/>
    <x v="9"/>
    <s v="LEGAL/ELECTION/AUDIT-DIST. USE"/>
  </r>
  <r>
    <s v="72"/>
    <s v="01"/>
    <s v="00"/>
    <s v="03"/>
    <x v="9"/>
    <s v="0000"/>
    <s v="571100"/>
    <s v="6720"/>
    <n v="75000"/>
    <n v="10000"/>
    <n v="85000"/>
    <n v="70003.5"/>
    <n v="14996.5"/>
    <n v="75000"/>
    <n v="0"/>
    <n v="75000"/>
    <n v="23617.4"/>
    <n v="51382.6"/>
    <n v="0"/>
    <n v="0"/>
    <n v="4996.5"/>
    <x v="4"/>
    <n v="5700"/>
    <x v="9"/>
    <s v="LEGAL/ELECTION/AUDIT-DIST. USE"/>
  </r>
  <r>
    <s v="72"/>
    <s v="01"/>
    <s v="00"/>
    <s v="03"/>
    <x v="9"/>
    <s v="0000"/>
    <s v="572000"/>
    <s v="6600"/>
    <n v="30000"/>
    <n v="-13000"/>
    <n v="17000"/>
    <n v="0"/>
    <n v="17000"/>
    <n v="0"/>
    <n v="0"/>
    <n v="0"/>
    <n v="0"/>
    <n v="0"/>
    <n v="0"/>
    <n v="-30000"/>
    <n v="0"/>
    <x v="4"/>
    <n v="5700"/>
    <x v="9"/>
    <s v="LEGAL/ELECTION/AUDIT-DIST. USE"/>
  </r>
  <r>
    <s v="72"/>
    <s v="01"/>
    <s v="00"/>
    <s v="03"/>
    <x v="9"/>
    <s v="0000"/>
    <s v="573000"/>
    <s v="6720"/>
    <n v="20000"/>
    <n v="1500"/>
    <n v="21500"/>
    <n v="21500"/>
    <n v="0"/>
    <n v="0"/>
    <n v="0"/>
    <n v="0"/>
    <n v="0"/>
    <n v="0"/>
    <n v="0"/>
    <n v="-20000"/>
    <n v="-21500"/>
    <x v="4"/>
    <n v="5700"/>
    <x v="9"/>
    <s v="LEGAL/ELECTION/AUDIT-DIST. USE"/>
  </r>
  <r>
    <s v="72"/>
    <s v="01"/>
    <s v="00"/>
    <s v="03"/>
    <x v="9"/>
    <s v="0000"/>
    <s v="580100"/>
    <s v="6720"/>
    <n v="500"/>
    <n v="0"/>
    <n v="500"/>
    <n v="98.1"/>
    <n v="401.9"/>
    <n v="250"/>
    <n v="0"/>
    <n v="250"/>
    <n v="96.5"/>
    <n v="153.5"/>
    <n v="0"/>
    <n v="-250"/>
    <n v="151.9"/>
    <x v="4"/>
    <n v="5800"/>
    <x v="9"/>
    <s v="OTHER OPERATING EXP-DIST. USE"/>
  </r>
  <r>
    <s v="72"/>
    <s v="01"/>
    <s v="00"/>
    <s v="03"/>
    <x v="9"/>
    <s v="0000"/>
    <s v="580900"/>
    <s v="6460"/>
    <n v="0"/>
    <n v="0"/>
    <n v="0"/>
    <n v="-4461.87"/>
    <n v="4461.87"/>
    <n v="0"/>
    <n v="0"/>
    <n v="0"/>
    <n v="0"/>
    <n v="0"/>
    <n v="0"/>
    <n v="0"/>
    <n v="4461.87"/>
    <x v="4"/>
    <n v="5800"/>
    <x v="9"/>
    <s v="OTHER OPERATING EXP-DIST. USE"/>
  </r>
  <r>
    <s v="72"/>
    <s v="01"/>
    <s v="00"/>
    <s v="03"/>
    <x v="9"/>
    <s v="0000"/>
    <s v="580900"/>
    <s v="6720"/>
    <n v="51700"/>
    <n v="0"/>
    <n v="51700"/>
    <n v="157.63999999999999"/>
    <n v="51542.36"/>
    <n v="25000"/>
    <n v="0"/>
    <n v="25000"/>
    <n v="163.18"/>
    <n v="550"/>
    <n v="24286.82"/>
    <n v="-26700"/>
    <n v="24842.36"/>
    <x v="4"/>
    <n v="5800"/>
    <x v="9"/>
    <s v="OTHER OPERATING EXP-DIST. USE"/>
  </r>
  <r>
    <s v="72"/>
    <s v="01"/>
    <s v="00"/>
    <s v="03"/>
    <x v="9"/>
    <s v="0000"/>
    <s v="581900"/>
    <s v="6720"/>
    <n v="0"/>
    <n v="0"/>
    <n v="0"/>
    <n v="-167550.70000000001"/>
    <n v="167550.70000000001"/>
    <n v="0"/>
    <n v="0"/>
    <n v="0"/>
    <n v="0"/>
    <n v="0"/>
    <n v="0"/>
    <n v="0"/>
    <n v="167550.70000000001"/>
    <x v="4"/>
    <n v="5800"/>
    <x v="9"/>
    <s v="OTHER OPERATING EXP-DIST. USE"/>
  </r>
  <r>
    <s v="72"/>
    <s v="01"/>
    <s v="00"/>
    <s v="03"/>
    <x v="9"/>
    <s v="0000"/>
    <s v="583000"/>
    <s v="6720"/>
    <n v="2000"/>
    <n v="0"/>
    <n v="2000"/>
    <n v="0"/>
    <n v="2000"/>
    <n v="2000"/>
    <n v="0"/>
    <n v="2000"/>
    <n v="0"/>
    <n v="0"/>
    <n v="2000"/>
    <n v="0"/>
    <n v="2000"/>
    <x v="4"/>
    <n v="5800"/>
    <x v="9"/>
    <s v="OTHER OPERATING EXP-DIST. USE"/>
  </r>
  <r>
    <s v="72"/>
    <s v="01"/>
    <s v="00"/>
    <s v="03"/>
    <x v="9"/>
    <s v="0000"/>
    <s v="642000"/>
    <s v="6720"/>
    <n v="3000"/>
    <n v="0"/>
    <n v="3000"/>
    <n v="2755.41"/>
    <n v="244.59"/>
    <n v="3000"/>
    <n v="0"/>
    <n v="3000"/>
    <n v="731.78"/>
    <n v="0"/>
    <n v="2268.2199999999998"/>
    <n v="0"/>
    <n v="244.59000000000015"/>
    <x v="5"/>
    <n v="6400"/>
    <x v="9"/>
    <s v="EQUIP/FURNITURE (EXCLD COMPTR)"/>
  </r>
  <r>
    <s v="72"/>
    <s v="01"/>
    <s v="00"/>
    <s v="03"/>
    <x v="9"/>
    <s v="0000"/>
    <s v="739000"/>
    <s v="7310"/>
    <n v="0"/>
    <n v="71116"/>
    <n v="71116"/>
    <n v="71116"/>
    <n v="0"/>
    <n v="0"/>
    <n v="0"/>
    <n v="0"/>
    <n v="0"/>
    <n v="0"/>
    <n v="0"/>
    <n v="0"/>
    <n v="-71116"/>
    <x v="6"/>
    <n v="7300"/>
    <x v="9"/>
    <s v="INTERFUND TRANSFERS"/>
  </r>
  <r>
    <s v="72"/>
    <s v="01"/>
    <s v="00"/>
    <s v="03"/>
    <x v="10"/>
    <s v="0000"/>
    <s v="120100"/>
    <s v="6770"/>
    <n v="121968"/>
    <n v="0"/>
    <n v="121968"/>
    <n v="105705.8"/>
    <n v="16262.2"/>
    <n v="0"/>
    <n v="0"/>
    <n v="0"/>
    <n v="0"/>
    <n v="0"/>
    <n v="0"/>
    <n v="-121968"/>
    <n v="-105705.8"/>
    <x v="1"/>
    <n v="1200"/>
    <x v="10"/>
    <s v="CONTRACT CERT. ADMINISTRATORS"/>
  </r>
  <r>
    <s v="72"/>
    <s v="01"/>
    <s v="00"/>
    <s v="03"/>
    <x v="10"/>
    <s v="0000"/>
    <s v="210000"/>
    <s v="6770"/>
    <n v="0"/>
    <n v="0"/>
    <n v="0"/>
    <n v="21141.16"/>
    <n v="-21141.16"/>
    <n v="132429"/>
    <n v="0"/>
    <n v="132429"/>
    <n v="54967.1"/>
    <n v="0"/>
    <n v="77461.899999999994"/>
    <n v="132429"/>
    <n v="111287.84"/>
    <x v="2"/>
    <n v="2100"/>
    <x v="10"/>
    <s v="CLASSIFIED MANAGERS-NON-INSTRU"/>
  </r>
  <r>
    <s v="72"/>
    <s v="01"/>
    <s v="00"/>
    <s v="03"/>
    <x v="10"/>
    <s v="0000"/>
    <s v="218100"/>
    <s v="6770"/>
    <n v="182215"/>
    <n v="-3500"/>
    <n v="178715"/>
    <n v="165067.04"/>
    <n v="13647.96"/>
    <n v="195081"/>
    <n v="0"/>
    <n v="195081"/>
    <n v="77438.240000000005"/>
    <n v="0"/>
    <n v="117642.76"/>
    <n v="12866"/>
    <n v="30013.959999999992"/>
    <x v="2"/>
    <n v="2100"/>
    <x v="10"/>
    <s v="CLASSIFIED MANAGERS-NON-INSTRU"/>
  </r>
  <r>
    <s v="72"/>
    <s v="01"/>
    <s v="00"/>
    <s v="03"/>
    <x v="10"/>
    <s v="0000"/>
    <s v="238000"/>
    <s v="6770"/>
    <n v="0"/>
    <n v="8000"/>
    <n v="8000"/>
    <n v="4976"/>
    <n v="3024"/>
    <n v="15000"/>
    <n v="-12000"/>
    <n v="3000"/>
    <n v="2834"/>
    <n v="0"/>
    <n v="166"/>
    <n v="15000"/>
    <n v="10024"/>
    <x v="2"/>
    <n v="2300"/>
    <x v="10"/>
    <s v="NON-INSTRUCTION HOURLY CLASS."/>
  </r>
  <r>
    <s v="72"/>
    <s v="01"/>
    <s v="00"/>
    <s v="03"/>
    <x v="10"/>
    <s v="0000"/>
    <s v="238200"/>
    <s v="6770"/>
    <n v="2000"/>
    <n v="0"/>
    <n v="2000"/>
    <n v="481.26"/>
    <n v="1518.74"/>
    <n v="2000"/>
    <n v="0"/>
    <n v="2000"/>
    <n v="284.5"/>
    <n v="0"/>
    <n v="1715.5"/>
    <n v="0"/>
    <n v="1518.74"/>
    <x v="2"/>
    <n v="2300"/>
    <x v="10"/>
    <s v="NON-INSTRUCTION HOURLY CLASS."/>
  </r>
  <r>
    <s v="72"/>
    <s v="01"/>
    <s v="00"/>
    <s v="03"/>
    <x v="10"/>
    <s v="0000"/>
    <s v="238500"/>
    <s v="6770"/>
    <n v="0"/>
    <n v="3500"/>
    <n v="3500"/>
    <n v="3155.88"/>
    <n v="344.12"/>
    <n v="0"/>
    <n v="12000"/>
    <n v="12000"/>
    <n v="6044.4"/>
    <n v="0"/>
    <n v="5955.6"/>
    <n v="0"/>
    <n v="-3155.88"/>
    <x v="2"/>
    <n v="2300"/>
    <x v="10"/>
    <s v="NON-INSTRUCTION HOURLY CLASS."/>
  </r>
  <r>
    <s v="72"/>
    <s v="01"/>
    <s v="00"/>
    <s v="03"/>
    <x v="10"/>
    <s v="0000"/>
    <s v="322000"/>
    <s v="6770"/>
    <n v="0"/>
    <n v="0"/>
    <n v="0"/>
    <n v="2418.98"/>
    <n v="-2418.98"/>
    <n v="15572"/>
    <n v="0"/>
    <n v="15572"/>
    <n v="6470.2"/>
    <n v="0"/>
    <n v="9101.7999999999993"/>
    <n v="15572"/>
    <n v="13153.02"/>
    <x v="0"/>
    <n v="3200"/>
    <x v="10"/>
    <s v="CLASSIFIED RETIREMENT"/>
  </r>
  <r>
    <s v="72"/>
    <s v="01"/>
    <s v="00"/>
    <s v="03"/>
    <x v="10"/>
    <s v="0000"/>
    <s v="322800"/>
    <s v="6770"/>
    <n v="20874"/>
    <n v="0"/>
    <n v="20874"/>
    <n v="18155.759999999998"/>
    <n v="2718.24"/>
    <n v="23055"/>
    <n v="0"/>
    <n v="23055"/>
    <n v="9841.52"/>
    <n v="0"/>
    <n v="13213.48"/>
    <n v="2181"/>
    <n v="4899.2400000000016"/>
    <x v="0"/>
    <n v="3200"/>
    <x v="10"/>
    <s v="CLASSIFIED RETIREMENT"/>
  </r>
  <r>
    <s v="72"/>
    <s v="01"/>
    <s v="00"/>
    <s v="03"/>
    <x v="10"/>
    <s v="0000"/>
    <s v="323000"/>
    <s v="6770"/>
    <n v="13954"/>
    <n v="0"/>
    <n v="13954"/>
    <n v="12094.81"/>
    <n v="1859.19"/>
    <n v="0"/>
    <n v="0"/>
    <n v="0"/>
    <n v="0"/>
    <n v="0"/>
    <n v="0"/>
    <n v="-13954"/>
    <n v="-12094.81"/>
    <x v="0"/>
    <n v="3200"/>
    <x v="10"/>
    <s v="CLASSIFIED RETIREMENT"/>
  </r>
  <r>
    <s v="72"/>
    <s v="01"/>
    <s v="00"/>
    <s v="03"/>
    <x v="10"/>
    <s v="0000"/>
    <s v="332000"/>
    <s v="6770"/>
    <n v="0"/>
    <n v="0"/>
    <n v="0"/>
    <n v="1304.2"/>
    <n v="-1304.2"/>
    <n v="8211"/>
    <n v="0"/>
    <n v="8211"/>
    <n v="2530.2800000000002"/>
    <n v="0"/>
    <n v="5680.72"/>
    <n v="8211"/>
    <n v="6906.8"/>
    <x v="0"/>
    <n v="3300"/>
    <x v="10"/>
    <s v="OASDHI/FICA"/>
  </r>
  <r>
    <s v="72"/>
    <s v="01"/>
    <s v="00"/>
    <s v="03"/>
    <x v="10"/>
    <s v="0000"/>
    <s v="332800"/>
    <s v="6770"/>
    <n v="11421"/>
    <n v="0"/>
    <n v="11421"/>
    <n v="9688.44"/>
    <n v="1732.56"/>
    <n v="12219"/>
    <n v="0"/>
    <n v="12219"/>
    <n v="5065.12"/>
    <n v="0"/>
    <n v="7153.88"/>
    <n v="798"/>
    <n v="2530.5599999999995"/>
    <x v="0"/>
    <n v="3300"/>
    <x v="10"/>
    <s v="OASDHI/FICA"/>
  </r>
  <r>
    <s v="72"/>
    <s v="01"/>
    <s v="00"/>
    <s v="03"/>
    <x v="10"/>
    <s v="0000"/>
    <s v="333000"/>
    <s v="6770"/>
    <n v="7562"/>
    <n v="0"/>
    <n v="7562"/>
    <n v="6017.29"/>
    <n v="1544.71"/>
    <n v="0"/>
    <n v="0"/>
    <n v="0"/>
    <n v="0"/>
    <n v="0"/>
    <n v="0"/>
    <n v="-7562"/>
    <n v="-6017.29"/>
    <x v="0"/>
    <n v="3300"/>
    <x v="10"/>
    <s v="OASDHI/FICA"/>
  </r>
  <r>
    <s v="72"/>
    <s v="01"/>
    <s v="00"/>
    <s v="03"/>
    <x v="10"/>
    <s v="0000"/>
    <s v="333900"/>
    <s v="6770"/>
    <n v="37"/>
    <n v="0"/>
    <n v="37"/>
    <n v="34.47"/>
    <n v="2.5299999999999998"/>
    <n v="37"/>
    <n v="0"/>
    <n v="37"/>
    <n v="0"/>
    <n v="0"/>
    <n v="37"/>
    <n v="0"/>
    <n v="2.5300000000000011"/>
    <x v="0"/>
    <n v="3300"/>
    <x v="10"/>
    <s v="OASDHI/FICA"/>
  </r>
  <r>
    <s v="72"/>
    <s v="01"/>
    <s v="00"/>
    <s v="03"/>
    <x v="10"/>
    <s v="0000"/>
    <s v="334600"/>
    <s v="6770"/>
    <n v="4448"/>
    <n v="0"/>
    <n v="4448"/>
    <n v="4104.6099999999997"/>
    <n v="343.39"/>
    <n v="4787"/>
    <n v="0"/>
    <n v="4787"/>
    <n v="2066.11"/>
    <n v="0"/>
    <n v="2720.89"/>
    <n v="339"/>
    <n v="682.39000000000033"/>
    <x v="0"/>
    <n v="3300"/>
    <x v="10"/>
    <s v="OASDHI/FICA"/>
  </r>
  <r>
    <s v="72"/>
    <s v="01"/>
    <s v="00"/>
    <s v="03"/>
    <x v="10"/>
    <s v="0000"/>
    <s v="336000"/>
    <s v="6770"/>
    <n v="0"/>
    <n v="0"/>
    <n v="0"/>
    <n v="0"/>
    <n v="0"/>
    <n v="0"/>
    <n v="0"/>
    <n v="0"/>
    <n v="78.58"/>
    <n v="0"/>
    <n v="-78.58"/>
    <n v="0"/>
    <n v="0"/>
    <x v="0"/>
    <n v="3300"/>
    <x v="10"/>
    <s v="OASDHI/FICA"/>
  </r>
  <r>
    <s v="72"/>
    <s v="01"/>
    <s v="00"/>
    <s v="03"/>
    <x v="10"/>
    <s v="0000"/>
    <s v="342100"/>
    <s v="6770"/>
    <n v="3332"/>
    <n v="0"/>
    <n v="3332"/>
    <n v="2992.84"/>
    <n v="339.16"/>
    <n v="5240"/>
    <n v="0"/>
    <n v="5240"/>
    <n v="2094.09"/>
    <n v="0"/>
    <n v="3145.91"/>
    <n v="1908"/>
    <n v="2247.16"/>
    <x v="0"/>
    <n v="3400"/>
    <x v="10"/>
    <s v="HEALTH AND WELFARE BENEFITS"/>
  </r>
  <r>
    <s v="72"/>
    <s v="01"/>
    <s v="00"/>
    <s v="03"/>
    <x v="10"/>
    <s v="0000"/>
    <s v="342200"/>
    <s v="6770"/>
    <n v="13257"/>
    <n v="0"/>
    <n v="13257"/>
    <n v="0"/>
    <n v="13257"/>
    <n v="0"/>
    <n v="0"/>
    <n v="0"/>
    <n v="0"/>
    <n v="0"/>
    <n v="0"/>
    <n v="-13257"/>
    <n v="0"/>
    <x v="0"/>
    <n v="3400"/>
    <x v="10"/>
    <s v="HEALTH AND WELFARE BENEFITS"/>
  </r>
  <r>
    <s v="72"/>
    <s v="01"/>
    <s v="00"/>
    <s v="03"/>
    <x v="10"/>
    <s v="0000"/>
    <s v="342300"/>
    <s v="6770"/>
    <n v="12125"/>
    <n v="0"/>
    <n v="12125"/>
    <n v="12125.16"/>
    <n v="-0.16"/>
    <n v="12801"/>
    <n v="0"/>
    <n v="12801"/>
    <n v="5333.9"/>
    <n v="0"/>
    <n v="7467.1"/>
    <n v="676"/>
    <n v="675.84000000000015"/>
    <x v="0"/>
    <n v="3400"/>
    <x v="10"/>
    <s v="HEALTH AND WELFARE BENEFITS"/>
  </r>
  <r>
    <s v="72"/>
    <s v="01"/>
    <s v="00"/>
    <s v="03"/>
    <x v="10"/>
    <s v="0000"/>
    <s v="342400"/>
    <s v="6770"/>
    <n v="27155"/>
    <n v="0"/>
    <n v="27155"/>
    <n v="35993.08"/>
    <n v="-8838.08"/>
    <n v="56124"/>
    <n v="0"/>
    <n v="56124"/>
    <n v="22215.56"/>
    <n v="0"/>
    <n v="33908.44"/>
    <n v="28969"/>
    <n v="20130.919999999998"/>
    <x v="0"/>
    <n v="3400"/>
    <x v="10"/>
    <s v="HEALTH AND WELFARE BENEFITS"/>
  </r>
  <r>
    <s v="72"/>
    <s v="01"/>
    <s v="00"/>
    <s v="03"/>
    <x v="10"/>
    <s v="0000"/>
    <s v="342500"/>
    <s v="6770"/>
    <n v="645"/>
    <n v="0"/>
    <n v="645"/>
    <n v="573.76"/>
    <n v="71.239999999999995"/>
    <n v="771"/>
    <n v="0"/>
    <n v="771"/>
    <n v="305.33"/>
    <n v="0"/>
    <n v="465.67"/>
    <n v="126"/>
    <n v="197.24"/>
    <x v="0"/>
    <n v="3400"/>
    <x v="10"/>
    <s v="HEALTH AND WELFARE BENEFITS"/>
  </r>
  <r>
    <s v="72"/>
    <s v="01"/>
    <s v="00"/>
    <s v="03"/>
    <x v="10"/>
    <s v="0000"/>
    <s v="343300"/>
    <s v="6770"/>
    <n v="13257"/>
    <n v="0"/>
    <n v="13257"/>
    <n v="11047.7"/>
    <n v="2209.3000000000002"/>
    <n v="0"/>
    <n v="0"/>
    <n v="0"/>
    <n v="0"/>
    <n v="0"/>
    <n v="0"/>
    <n v="-13257"/>
    <n v="-11047.7"/>
    <x v="0"/>
    <n v="3400"/>
    <x v="10"/>
    <s v="HEALTH AND WELFARE BENEFITS"/>
  </r>
  <r>
    <s v="72"/>
    <s v="01"/>
    <s v="00"/>
    <s v="03"/>
    <x v="10"/>
    <s v="0000"/>
    <s v="343400"/>
    <s v="6770"/>
    <n v="1019"/>
    <n v="0"/>
    <n v="1019"/>
    <n v="848.9"/>
    <n v="170.1"/>
    <n v="0"/>
    <n v="0"/>
    <n v="0"/>
    <n v="0"/>
    <n v="0"/>
    <n v="0"/>
    <n v="-1019"/>
    <n v="-848.9"/>
    <x v="0"/>
    <n v="3400"/>
    <x v="10"/>
    <s v="HEALTH AND WELFARE BENEFITS"/>
  </r>
  <r>
    <s v="72"/>
    <s v="01"/>
    <s v="00"/>
    <s v="03"/>
    <x v="10"/>
    <s v="0000"/>
    <s v="343500"/>
    <s v="6770"/>
    <n v="215"/>
    <n v="0"/>
    <n v="215"/>
    <n v="179.3"/>
    <n v="35.700000000000003"/>
    <n v="0"/>
    <n v="0"/>
    <n v="0"/>
    <n v="0"/>
    <n v="0"/>
    <n v="0"/>
    <n v="-215"/>
    <n v="-179.3"/>
    <x v="0"/>
    <n v="3400"/>
    <x v="10"/>
    <s v="HEALTH AND WELFARE BENEFITS"/>
  </r>
  <r>
    <s v="72"/>
    <s v="01"/>
    <s v="00"/>
    <s v="03"/>
    <x v="10"/>
    <s v="0000"/>
    <s v="352000"/>
    <s v="6770"/>
    <n v="0"/>
    <n v="0"/>
    <n v="0"/>
    <n v="10.53"/>
    <n v="-10.53"/>
    <n v="66"/>
    <n v="0"/>
    <n v="66"/>
    <n v="27.35"/>
    <n v="0"/>
    <n v="38.65"/>
    <n v="66"/>
    <n v="55.47"/>
    <x v="0"/>
    <n v="3500"/>
    <x v="10"/>
    <s v="STATE UNEMPLOYMENT INSURANCE"/>
  </r>
  <r>
    <s v="72"/>
    <s v="01"/>
    <s v="00"/>
    <s v="03"/>
    <x v="10"/>
    <s v="0000"/>
    <s v="352800"/>
    <s v="6770"/>
    <n v="92"/>
    <n v="0"/>
    <n v="92"/>
    <n v="78.08"/>
    <n v="13.92"/>
    <n v="99"/>
    <n v="0"/>
    <n v="99"/>
    <n v="43.88"/>
    <n v="0"/>
    <n v="55.12"/>
    <n v="7"/>
    <n v="20.92"/>
    <x v="0"/>
    <n v="3500"/>
    <x v="10"/>
    <s v="STATE UNEMPLOYMENT INSURANCE"/>
  </r>
  <r>
    <s v="72"/>
    <s v="01"/>
    <s v="00"/>
    <s v="03"/>
    <x v="10"/>
    <s v="0000"/>
    <s v="353000"/>
    <s v="6770"/>
    <n v="61"/>
    <n v="0"/>
    <n v="61"/>
    <n v="52.63"/>
    <n v="8.3699999999999992"/>
    <n v="0"/>
    <n v="0"/>
    <n v="0"/>
    <n v="0"/>
    <n v="0"/>
    <n v="0"/>
    <n v="-61"/>
    <n v="-52.63"/>
    <x v="0"/>
    <n v="3500"/>
    <x v="10"/>
    <s v="STATE UNEMPLOYMENT INSURANCE"/>
  </r>
  <r>
    <s v="72"/>
    <s v="01"/>
    <s v="00"/>
    <s v="03"/>
    <x v="10"/>
    <s v="0000"/>
    <s v="353800"/>
    <s v="6770"/>
    <n v="0"/>
    <n v="0"/>
    <n v="0"/>
    <n v="0.24"/>
    <n v="-0.24"/>
    <n v="0"/>
    <n v="0"/>
    <n v="0"/>
    <n v="0"/>
    <n v="0"/>
    <n v="0"/>
    <n v="0"/>
    <n v="-0.24"/>
    <x v="0"/>
    <n v="3500"/>
    <x v="10"/>
    <s v="STATE UNEMPLOYMENT INSURANCE"/>
  </r>
  <r>
    <s v="72"/>
    <s v="01"/>
    <s v="00"/>
    <s v="03"/>
    <x v="10"/>
    <s v="0000"/>
    <s v="362000"/>
    <s v="6770"/>
    <n v="0"/>
    <n v="0"/>
    <n v="0"/>
    <n v="125"/>
    <n v="-125"/>
    <n v="1500"/>
    <n v="0"/>
    <n v="1500"/>
    <n v="625"/>
    <n v="0"/>
    <n v="875"/>
    <n v="1500"/>
    <n v="1375"/>
    <x v="0"/>
    <n v="3600"/>
    <x v="10"/>
    <s v="WORKERS COMPENSATION INSURANCE"/>
  </r>
  <r>
    <s v="72"/>
    <s v="01"/>
    <s v="00"/>
    <s v="03"/>
    <x v="10"/>
    <s v="0000"/>
    <s v="362800"/>
    <s v="6770"/>
    <n v="5850"/>
    <n v="0"/>
    <n v="5850"/>
    <n v="5225"/>
    <n v="625"/>
    <n v="5850"/>
    <n v="0"/>
    <n v="5850"/>
    <n v="2312.5"/>
    <n v="0"/>
    <n v="3537.5"/>
    <n v="0"/>
    <n v="625"/>
    <x v="0"/>
    <n v="3600"/>
    <x v="10"/>
    <s v="WORKERS COMPENSATION INSURANCE"/>
  </r>
  <r>
    <s v="72"/>
    <s v="01"/>
    <s v="00"/>
    <s v="03"/>
    <x v="10"/>
    <s v="0000"/>
    <s v="363000"/>
    <s v="6770"/>
    <n v="1500"/>
    <n v="0"/>
    <n v="1500"/>
    <n v="1250"/>
    <n v="250"/>
    <n v="0"/>
    <n v="0"/>
    <n v="0"/>
    <n v="0"/>
    <n v="0"/>
    <n v="0"/>
    <n v="-1500"/>
    <n v="-1250"/>
    <x v="0"/>
    <n v="3600"/>
    <x v="10"/>
    <s v="WORKERS COMPENSATION INSURANCE"/>
  </r>
  <r>
    <s v="72"/>
    <s v="01"/>
    <s v="00"/>
    <s v="03"/>
    <x v="10"/>
    <s v="0000"/>
    <s v="392000"/>
    <s v="6770"/>
    <n v="0"/>
    <n v="0"/>
    <n v="0"/>
    <n v="8.2799999999999994"/>
    <n v="-8.2799999999999994"/>
    <n v="50"/>
    <n v="0"/>
    <n v="50"/>
    <n v="20.7"/>
    <n v="0"/>
    <n v="29.3"/>
    <n v="50"/>
    <n v="41.72"/>
    <x v="0"/>
    <n v="3900"/>
    <x v="10"/>
    <s v="OTHER BENEFITS"/>
  </r>
  <r>
    <s v="72"/>
    <s v="01"/>
    <s v="00"/>
    <s v="03"/>
    <x v="10"/>
    <s v="0000"/>
    <s v="392800"/>
    <s v="6770"/>
    <n v="194"/>
    <n v="0"/>
    <n v="194"/>
    <n v="168.96"/>
    <n v="25.04"/>
    <n v="194"/>
    <n v="0"/>
    <n v="194"/>
    <n v="76.61"/>
    <n v="0"/>
    <n v="117.39"/>
    <n v="0"/>
    <n v="25.039999999999992"/>
    <x v="0"/>
    <n v="3900"/>
    <x v="10"/>
    <s v="OTHER BENEFITS"/>
  </r>
  <r>
    <s v="72"/>
    <s v="01"/>
    <s v="00"/>
    <s v="03"/>
    <x v="10"/>
    <s v="0000"/>
    <s v="393000"/>
    <s v="6770"/>
    <n v="50"/>
    <n v="0"/>
    <n v="50"/>
    <n v="41.4"/>
    <n v="8.6"/>
    <n v="0"/>
    <n v="0"/>
    <n v="0"/>
    <n v="0"/>
    <n v="0"/>
    <n v="0"/>
    <n v="-50"/>
    <n v="-41.4"/>
    <x v="0"/>
    <n v="3900"/>
    <x v="10"/>
    <s v="OTHER BENEFITS"/>
  </r>
  <r>
    <s v="72"/>
    <s v="01"/>
    <s v="00"/>
    <s v="03"/>
    <x v="10"/>
    <s v="0000"/>
    <s v="398200"/>
    <s v="6770"/>
    <n v="0"/>
    <n v="0"/>
    <n v="0"/>
    <n v="4"/>
    <n v="-4"/>
    <n v="24"/>
    <n v="0"/>
    <n v="24"/>
    <n v="10"/>
    <n v="0"/>
    <n v="14"/>
    <n v="24"/>
    <n v="20"/>
    <x v="0"/>
    <n v="3900"/>
    <x v="10"/>
    <s v="OTHER BENEFITS"/>
  </r>
  <r>
    <s v="72"/>
    <s v="01"/>
    <s v="00"/>
    <s v="03"/>
    <x v="10"/>
    <s v="0000"/>
    <s v="398300"/>
    <s v="6770"/>
    <n v="94"/>
    <n v="0"/>
    <n v="94"/>
    <n v="81.599999999999994"/>
    <n v="12.4"/>
    <n v="94"/>
    <n v="0"/>
    <n v="94"/>
    <n v="37"/>
    <n v="0"/>
    <n v="57"/>
    <n v="0"/>
    <n v="12.400000000000006"/>
    <x v="0"/>
    <n v="3900"/>
    <x v="10"/>
    <s v="OTHER BENEFITS"/>
  </r>
  <r>
    <s v="72"/>
    <s v="01"/>
    <s v="00"/>
    <s v="03"/>
    <x v="10"/>
    <s v="0000"/>
    <s v="398400"/>
    <s v="6770"/>
    <n v="24"/>
    <n v="0"/>
    <n v="24"/>
    <n v="20"/>
    <n v="4"/>
    <n v="0"/>
    <n v="0"/>
    <n v="0"/>
    <n v="0"/>
    <n v="0"/>
    <n v="0"/>
    <n v="-24"/>
    <n v="-20"/>
    <x v="0"/>
    <n v="3900"/>
    <x v="10"/>
    <s v="OTHER BENEFITS"/>
  </r>
  <r>
    <s v="72"/>
    <s v="01"/>
    <s v="00"/>
    <s v="03"/>
    <x v="10"/>
    <s v="0000"/>
    <s v="421000"/>
    <s v="6770"/>
    <n v="150"/>
    <n v="0"/>
    <n v="150"/>
    <n v="0"/>
    <n v="150"/>
    <n v="150"/>
    <n v="0"/>
    <n v="150"/>
    <n v="0"/>
    <n v="0"/>
    <n v="150"/>
    <n v="0"/>
    <n v="150"/>
    <x v="3"/>
    <n v="4200"/>
    <x v="10"/>
    <s v="BOOK,MAGAZINE&amp;PERIOD-DIST.USE"/>
  </r>
  <r>
    <s v="72"/>
    <s v="01"/>
    <s v="00"/>
    <s v="03"/>
    <x v="10"/>
    <s v="0000"/>
    <s v="422000"/>
    <s v="6770"/>
    <n v="100"/>
    <n v="0"/>
    <n v="100"/>
    <n v="0"/>
    <n v="100"/>
    <n v="100"/>
    <n v="0"/>
    <n v="100"/>
    <n v="0"/>
    <n v="0"/>
    <n v="100"/>
    <n v="0"/>
    <n v="100"/>
    <x v="3"/>
    <n v="4200"/>
    <x v="10"/>
    <s v="BOOK,MAGAZINE&amp;PERIOD-DIST.USE"/>
  </r>
  <r>
    <s v="72"/>
    <s v="01"/>
    <s v="00"/>
    <s v="03"/>
    <x v="10"/>
    <s v="0000"/>
    <s v="450000"/>
    <s v="6770"/>
    <n v="3000"/>
    <n v="0"/>
    <n v="3000"/>
    <n v="1523.28"/>
    <n v="1476.72"/>
    <n v="3000"/>
    <n v="0"/>
    <n v="3000"/>
    <n v="603.23"/>
    <n v="1811.87"/>
    <n v="584.9"/>
    <n v="0"/>
    <n v="1476.72"/>
    <x v="3"/>
    <n v="4500"/>
    <x v="10"/>
    <s v="NONINSTRUCTIONAL SUPPLIES"/>
  </r>
  <r>
    <s v="72"/>
    <s v="01"/>
    <s v="00"/>
    <s v="03"/>
    <x v="10"/>
    <s v="0000"/>
    <s v="511300"/>
    <s v="6770"/>
    <n v="10000"/>
    <n v="-8000"/>
    <n v="2000"/>
    <n v="0"/>
    <n v="2000"/>
    <n v="10000"/>
    <n v="0"/>
    <n v="10000"/>
    <n v="0"/>
    <n v="0"/>
    <n v="10000"/>
    <n v="0"/>
    <n v="10000"/>
    <x v="4"/>
    <n v="5100"/>
    <x v="10"/>
    <s v="PERSON&amp;CONSULTANT SVC-DIST USE"/>
  </r>
  <r>
    <s v="72"/>
    <s v="01"/>
    <s v="00"/>
    <s v="03"/>
    <x v="10"/>
    <s v="0000"/>
    <s v="520000"/>
    <s v="6770"/>
    <n v="2000"/>
    <n v="0"/>
    <n v="2000"/>
    <n v="0"/>
    <n v="2000"/>
    <n v="2000"/>
    <n v="0"/>
    <n v="2000"/>
    <n v="532.37"/>
    <n v="199"/>
    <n v="1268.6300000000001"/>
    <n v="0"/>
    <n v="2000"/>
    <x v="4"/>
    <n v="5200"/>
    <x v="10"/>
    <s v="TRAVEL &amp; CONFERENCE EXPENSES"/>
  </r>
  <r>
    <s v="72"/>
    <s v="01"/>
    <s v="00"/>
    <s v="03"/>
    <x v="10"/>
    <s v="0000"/>
    <s v="520700"/>
    <s v="6770"/>
    <n v="600"/>
    <n v="0"/>
    <n v="600"/>
    <n v="600"/>
    <n v="0"/>
    <n v="600"/>
    <n v="0"/>
    <n v="600"/>
    <n v="0"/>
    <n v="0"/>
    <n v="600"/>
    <n v="0"/>
    <n v="0"/>
    <x v="4"/>
    <n v="5200"/>
    <x v="10"/>
    <s v="TRAVEL &amp; CONFERENCE EXPENSES"/>
  </r>
  <r>
    <s v="72"/>
    <s v="01"/>
    <s v="00"/>
    <s v="03"/>
    <x v="10"/>
    <s v="0000"/>
    <s v="520800"/>
    <s v="6770"/>
    <n v="0"/>
    <n v="0"/>
    <n v="0"/>
    <n v="0"/>
    <n v="0"/>
    <n v="600"/>
    <n v="0"/>
    <n v="600"/>
    <n v="250"/>
    <n v="0"/>
    <n v="350"/>
    <n v="600"/>
    <n v="600"/>
    <x v="4"/>
    <n v="5200"/>
    <x v="10"/>
    <s v="TRAVEL &amp; CONFERENCE EXPENSES"/>
  </r>
  <r>
    <s v="72"/>
    <s v="01"/>
    <s v="00"/>
    <s v="03"/>
    <x v="10"/>
    <s v="0000"/>
    <s v="521000"/>
    <s v="6770"/>
    <n v="1000"/>
    <n v="0"/>
    <n v="1000"/>
    <n v="561.94000000000005"/>
    <n v="438.06"/>
    <n v="1000"/>
    <n v="0"/>
    <n v="1000"/>
    <n v="30.8"/>
    <n v="0"/>
    <n v="969.2"/>
    <n v="0"/>
    <n v="438.05999999999995"/>
    <x v="4"/>
    <n v="5200"/>
    <x v="10"/>
    <s v="TRAVEL &amp; CONFERENCE EXPENSES"/>
  </r>
  <r>
    <s v="72"/>
    <s v="01"/>
    <s v="00"/>
    <s v="03"/>
    <x v="10"/>
    <s v="0000"/>
    <s v="531000"/>
    <s v="6770"/>
    <n v="1285"/>
    <n v="0"/>
    <n v="1285"/>
    <n v="390"/>
    <n v="895"/>
    <n v="1285"/>
    <n v="0"/>
    <n v="1285"/>
    <n v="0"/>
    <n v="520"/>
    <n v="765"/>
    <n v="0"/>
    <n v="895"/>
    <x v="4"/>
    <n v="5300"/>
    <x v="10"/>
    <s v="POST/DUES/MEMBERSHIPS-DIST.USE"/>
  </r>
  <r>
    <s v="72"/>
    <s v="01"/>
    <s v="00"/>
    <s v="03"/>
    <x v="10"/>
    <s v="0000"/>
    <s v="535000"/>
    <s v="6770"/>
    <n v="1400"/>
    <n v="0"/>
    <n v="1400"/>
    <n v="720.12"/>
    <n v="679.88"/>
    <n v="1400"/>
    <n v="0"/>
    <n v="1400"/>
    <n v="363.36"/>
    <n v="636.64"/>
    <n v="400"/>
    <n v="0"/>
    <n v="679.88"/>
    <x v="4"/>
    <n v="5300"/>
    <x v="10"/>
    <s v="POST/DUES/MEMBERSHIPS-DIST.USE"/>
  </r>
  <r>
    <s v="72"/>
    <s v="01"/>
    <s v="00"/>
    <s v="03"/>
    <x v="10"/>
    <s v="0000"/>
    <s v="564000"/>
    <s v="6770"/>
    <n v="2500"/>
    <n v="0"/>
    <n v="2500"/>
    <n v="0"/>
    <n v="2500"/>
    <n v="2500"/>
    <n v="0"/>
    <n v="2500"/>
    <n v="425.5"/>
    <n v="1974.5"/>
    <n v="100"/>
    <n v="0"/>
    <n v="2500"/>
    <x v="4"/>
    <n v="5600"/>
    <x v="10"/>
    <s v="RENTS,LEASES&amp;REPAIRS-DIST.USE"/>
  </r>
  <r>
    <s v="72"/>
    <s v="01"/>
    <s v="00"/>
    <s v="03"/>
    <x v="10"/>
    <s v="0000"/>
    <s v="580100"/>
    <s v="6770"/>
    <n v="2000"/>
    <n v="0"/>
    <n v="2000"/>
    <n v="1877"/>
    <n v="123"/>
    <n v="2000"/>
    <n v="0"/>
    <n v="2000"/>
    <n v="0.8"/>
    <n v="2000"/>
    <n v="-0.8"/>
    <n v="0"/>
    <n v="123"/>
    <x v="4"/>
    <n v="5800"/>
    <x v="10"/>
    <s v="OTHER OPERATING EXP-DIST. USE"/>
  </r>
  <r>
    <s v="72"/>
    <s v="01"/>
    <s v="00"/>
    <s v="03"/>
    <x v="10"/>
    <s v="0000"/>
    <s v="640000"/>
    <s v="6770"/>
    <n v="4000"/>
    <n v="0"/>
    <n v="4000"/>
    <n v="0"/>
    <n v="4000"/>
    <n v="2000"/>
    <n v="0"/>
    <n v="2000"/>
    <n v="0"/>
    <n v="0"/>
    <n v="2000"/>
    <n v="-2000"/>
    <n v="2000"/>
    <x v="5"/>
    <n v="6400"/>
    <x v="10"/>
    <s v="EQUIP/FURNITURE (EXCLD COMPTR)"/>
  </r>
  <r>
    <s v="72"/>
    <s v="01"/>
    <s v="00"/>
    <s v="03"/>
    <x v="11"/>
    <s v="0000"/>
    <s v="210000"/>
    <s v="6780"/>
    <n v="192048"/>
    <n v="0"/>
    <n v="192048"/>
    <n v="200257.12"/>
    <n v="-8209.1200000000008"/>
    <n v="271400"/>
    <n v="0"/>
    <n v="271400"/>
    <n v="112678.95"/>
    <n v="0"/>
    <n v="158721.04999999999"/>
    <n v="79352"/>
    <n v="71142.880000000005"/>
    <x v="2"/>
    <n v="2100"/>
    <x v="11"/>
    <s v="CLASSIFIED MANAGERS-NON-INSTRU"/>
  </r>
  <r>
    <s v="72"/>
    <s v="01"/>
    <s v="00"/>
    <s v="03"/>
    <x v="11"/>
    <s v="0000"/>
    <s v="218100"/>
    <s v="6780"/>
    <n v="977918"/>
    <n v="-203000"/>
    <n v="774918"/>
    <n v="828594.47"/>
    <n v="-53676.47"/>
    <n v="1211434"/>
    <n v="0"/>
    <n v="1211434"/>
    <n v="433591.17"/>
    <n v="0"/>
    <n v="777842.83"/>
    <n v="233516"/>
    <n v="382839.53"/>
    <x v="2"/>
    <n v="2100"/>
    <x v="11"/>
    <s v="CLASSIFIED MANAGERS-NON-INSTRU"/>
  </r>
  <r>
    <s v="72"/>
    <s v="01"/>
    <s v="00"/>
    <s v="03"/>
    <x v="11"/>
    <s v="0000"/>
    <s v="238200"/>
    <s v="6780"/>
    <n v="40000"/>
    <n v="0"/>
    <n v="40000"/>
    <n v="24650.09"/>
    <n v="15349.91"/>
    <n v="40000"/>
    <n v="0"/>
    <n v="40000"/>
    <n v="18993.91"/>
    <n v="0"/>
    <n v="21006.09"/>
    <n v="0"/>
    <n v="15349.91"/>
    <x v="2"/>
    <n v="2300"/>
    <x v="11"/>
    <s v="NON-INSTRUCTION HOURLY CLASS."/>
  </r>
  <r>
    <s v="72"/>
    <s v="01"/>
    <s v="00"/>
    <s v="03"/>
    <x v="11"/>
    <s v="0000"/>
    <s v="238500"/>
    <s v="6780"/>
    <n v="0"/>
    <n v="3000"/>
    <n v="3000"/>
    <n v="28543.29"/>
    <n v="-25543.29"/>
    <n v="0"/>
    <n v="0"/>
    <n v="0"/>
    <n v="0"/>
    <n v="0"/>
    <n v="0"/>
    <n v="0"/>
    <n v="-28543.29"/>
    <x v="2"/>
    <n v="2300"/>
    <x v="11"/>
    <s v="NON-INSTRUCTION HOURLY CLASS."/>
  </r>
  <r>
    <s v="72"/>
    <s v="01"/>
    <s v="00"/>
    <s v="03"/>
    <x v="11"/>
    <s v="0000"/>
    <s v="238600"/>
    <s v="6780"/>
    <n v="3500"/>
    <n v="0"/>
    <n v="3500"/>
    <n v="24412.25"/>
    <n v="-20912.25"/>
    <n v="0"/>
    <n v="0"/>
    <n v="0"/>
    <n v="23920.01"/>
    <n v="0"/>
    <n v="-23920.01"/>
    <n v="-3500"/>
    <n v="-24412.25"/>
    <x v="2"/>
    <n v="2300"/>
    <x v="11"/>
    <s v="NON-INSTRUCTION HOURLY CLASS."/>
  </r>
  <r>
    <s v="72"/>
    <s v="01"/>
    <s v="00"/>
    <s v="03"/>
    <x v="11"/>
    <s v="0000"/>
    <s v="312000"/>
    <s v="6780"/>
    <n v="0"/>
    <n v="0"/>
    <n v="0"/>
    <n v="0"/>
    <n v="0"/>
    <n v="0"/>
    <n v="0"/>
    <n v="0"/>
    <n v="1964.88"/>
    <n v="0"/>
    <n v="-1964.88"/>
    <n v="0"/>
    <n v="0"/>
    <x v="0"/>
    <n v="3100"/>
    <x v="11"/>
    <s v="CERTIFICATED RETIREMENT"/>
  </r>
  <r>
    <s v="72"/>
    <s v="01"/>
    <s v="00"/>
    <s v="03"/>
    <x v="11"/>
    <s v="0000"/>
    <s v="315000"/>
    <s v="6780"/>
    <n v="0"/>
    <n v="0"/>
    <n v="0"/>
    <n v="0"/>
    <n v="0"/>
    <n v="0"/>
    <n v="0"/>
    <n v="0"/>
    <n v="1.33"/>
    <n v="0"/>
    <n v="-1.33"/>
    <n v="0"/>
    <n v="0"/>
    <x v="0"/>
    <n v="3100"/>
    <x v="11"/>
    <s v="CERTIFICATED RETIREMENT"/>
  </r>
  <r>
    <s v="72"/>
    <s v="01"/>
    <s v="00"/>
    <s v="03"/>
    <x v="11"/>
    <s v="0000"/>
    <s v="318000"/>
    <s v="6780"/>
    <n v="0"/>
    <n v="0"/>
    <n v="0"/>
    <n v="0"/>
    <n v="0"/>
    <n v="0"/>
    <n v="0"/>
    <n v="0"/>
    <n v="5.32"/>
    <n v="0"/>
    <n v="-5.32"/>
    <n v="0"/>
    <n v="0"/>
    <x v="0"/>
    <n v="3100"/>
    <x v="11"/>
    <s v="CERTIFICATED RETIREMENT"/>
  </r>
  <r>
    <s v="72"/>
    <s v="01"/>
    <s v="00"/>
    <s v="03"/>
    <x v="11"/>
    <s v="0000"/>
    <s v="322000"/>
    <s v="6780"/>
    <n v="21973"/>
    <n v="0"/>
    <n v="21973"/>
    <n v="22913.439999999999"/>
    <n v="-940.44"/>
    <n v="31912"/>
    <n v="0"/>
    <n v="31912"/>
    <n v="10658.8"/>
    <n v="0"/>
    <n v="21253.200000000001"/>
    <n v="9939"/>
    <n v="8998.5600000000013"/>
    <x v="0"/>
    <n v="3200"/>
    <x v="11"/>
    <s v="CLASSIFIED RETIREMENT"/>
  </r>
  <r>
    <s v="72"/>
    <s v="01"/>
    <s v="00"/>
    <s v="03"/>
    <x v="11"/>
    <s v="0000"/>
    <s v="322800"/>
    <s v="6780"/>
    <n v="112028"/>
    <n v="0"/>
    <n v="112028"/>
    <n v="90666.93"/>
    <n v="21361.07"/>
    <n v="143173.15"/>
    <n v="0"/>
    <n v="143173.15"/>
    <n v="57120.23"/>
    <n v="0"/>
    <n v="86052.92"/>
    <n v="31145.149999999994"/>
    <n v="52506.22"/>
    <x v="0"/>
    <n v="3200"/>
    <x v="11"/>
    <s v="CLASSIFIED RETIREMENT"/>
  </r>
  <r>
    <s v="72"/>
    <s v="01"/>
    <s v="00"/>
    <s v="03"/>
    <x v="11"/>
    <s v="0000"/>
    <s v="332000"/>
    <s v="6780"/>
    <n v="11907"/>
    <n v="0"/>
    <n v="11907"/>
    <n v="11961.06"/>
    <n v="-54.06"/>
    <n v="13526"/>
    <n v="0"/>
    <n v="13526"/>
    <n v="5540.25"/>
    <n v="0"/>
    <n v="7985.75"/>
    <n v="1619"/>
    <n v="1564.9400000000005"/>
    <x v="0"/>
    <n v="3300"/>
    <x v="11"/>
    <s v="OASDHI/FICA"/>
  </r>
  <r>
    <s v="72"/>
    <s v="01"/>
    <s v="00"/>
    <s v="03"/>
    <x v="11"/>
    <s v="0000"/>
    <s v="332800"/>
    <s v="6780"/>
    <n v="63148"/>
    <n v="0"/>
    <n v="63148"/>
    <n v="50424.88"/>
    <n v="12723.12"/>
    <n v="77886.539999999994"/>
    <n v="0"/>
    <n v="77886.539999999994"/>
    <n v="31343.93"/>
    <n v="0"/>
    <n v="46542.61"/>
    <n v="14738.539999999994"/>
    <n v="27461.659999999996"/>
    <x v="0"/>
    <n v="3300"/>
    <x v="11"/>
    <s v="OASDHI/FICA"/>
  </r>
  <r>
    <s v="72"/>
    <s v="01"/>
    <s v="00"/>
    <s v="03"/>
    <x v="11"/>
    <s v="0000"/>
    <s v="334600"/>
    <s v="6780"/>
    <n v="17604"/>
    <n v="0"/>
    <n v="17604"/>
    <n v="15292.74"/>
    <n v="2311.2600000000002"/>
    <n v="22208.16"/>
    <n v="0"/>
    <n v="22208.16"/>
    <n v="8966.49"/>
    <n v="0"/>
    <n v="13241.67"/>
    <n v="4604.16"/>
    <n v="6915.42"/>
    <x v="0"/>
    <n v="3300"/>
    <x v="11"/>
    <s v="OASDHI/FICA"/>
  </r>
  <r>
    <s v="72"/>
    <s v="01"/>
    <s v="00"/>
    <s v="03"/>
    <x v="11"/>
    <s v="0000"/>
    <s v="336000"/>
    <s v="6780"/>
    <n v="0"/>
    <n v="0"/>
    <n v="0"/>
    <n v="692.15"/>
    <n v="-692.15"/>
    <n v="0"/>
    <n v="0"/>
    <n v="0"/>
    <n v="-19.100000000000001"/>
    <n v="0"/>
    <n v="19.100000000000001"/>
    <n v="0"/>
    <n v="-692.15"/>
    <x v="0"/>
    <n v="3300"/>
    <x v="11"/>
    <s v="OASDHI/FICA"/>
  </r>
  <r>
    <s v="72"/>
    <s v="01"/>
    <s v="00"/>
    <s v="03"/>
    <x v="11"/>
    <s v="0000"/>
    <s v="342000"/>
    <s v="6780"/>
    <n v="46"/>
    <n v="0"/>
    <n v="46"/>
    <n v="0"/>
    <n v="46"/>
    <n v="0"/>
    <n v="0"/>
    <n v="0"/>
    <n v="0"/>
    <n v="0"/>
    <n v="0"/>
    <n v="-46"/>
    <n v="0"/>
    <x v="0"/>
    <n v="3400"/>
    <x v="11"/>
    <s v="HEALTH AND WELFARE BENEFITS"/>
  </r>
  <r>
    <s v="72"/>
    <s v="01"/>
    <s v="00"/>
    <s v="03"/>
    <x v="11"/>
    <s v="0000"/>
    <s v="342100"/>
    <s v="6780"/>
    <n v="14756"/>
    <n v="0"/>
    <n v="14756"/>
    <n v="10822.59"/>
    <n v="3933.41"/>
    <n v="16600.13"/>
    <n v="0"/>
    <n v="16600.13"/>
    <n v="5692.3"/>
    <n v="0"/>
    <n v="10907.83"/>
    <n v="1844.130000000001"/>
    <n v="5777.5400000000009"/>
    <x v="0"/>
    <n v="3400"/>
    <x v="11"/>
    <s v="HEALTH AND WELFARE BENEFITS"/>
  </r>
  <r>
    <s v="72"/>
    <s v="01"/>
    <s v="00"/>
    <s v="03"/>
    <x v="11"/>
    <s v="0000"/>
    <s v="342200"/>
    <s v="6780"/>
    <n v="79543"/>
    <n v="0"/>
    <n v="79543"/>
    <n v="13257.24"/>
    <n v="66285.759999999995"/>
    <n v="66646.679999999993"/>
    <n v="0"/>
    <n v="66646.679999999993"/>
    <n v="5846.2"/>
    <n v="0"/>
    <n v="60800.480000000003"/>
    <n v="-12896.320000000007"/>
    <n v="53389.439999999995"/>
    <x v="0"/>
    <n v="3400"/>
    <x v="11"/>
    <s v="HEALTH AND WELFARE BENEFITS"/>
  </r>
  <r>
    <s v="72"/>
    <s v="01"/>
    <s v="00"/>
    <s v="03"/>
    <x v="11"/>
    <s v="0000"/>
    <s v="342300"/>
    <s v="6780"/>
    <n v="13472"/>
    <n v="0"/>
    <n v="13472"/>
    <n v="26944.799999999999"/>
    <n v="-13472.8"/>
    <n v="14224"/>
    <n v="0"/>
    <n v="14224"/>
    <n v="11853.1"/>
    <n v="0"/>
    <n v="2370.9"/>
    <n v="752"/>
    <n v="-12720.8"/>
    <x v="0"/>
    <n v="3400"/>
    <x v="11"/>
    <s v="HEALTH AND WELFARE BENEFITS"/>
  </r>
  <r>
    <s v="72"/>
    <s v="01"/>
    <s v="00"/>
    <s v="03"/>
    <x v="11"/>
    <s v="0000"/>
    <s v="342400"/>
    <s v="6780"/>
    <n v="135134"/>
    <n v="0"/>
    <n v="135134"/>
    <n v="129896.57"/>
    <n v="5237.43"/>
    <n v="161221"/>
    <n v="0"/>
    <n v="161221"/>
    <n v="67186.649999999994"/>
    <n v="0"/>
    <n v="94034.35"/>
    <n v="26087"/>
    <n v="31324.429999999993"/>
    <x v="0"/>
    <n v="3400"/>
    <x v="11"/>
    <s v="HEALTH AND WELFARE BENEFITS"/>
  </r>
  <r>
    <s v="72"/>
    <s v="01"/>
    <s v="00"/>
    <s v="03"/>
    <x v="11"/>
    <s v="0000"/>
    <s v="342500"/>
    <s v="6780"/>
    <n v="3443"/>
    <n v="0"/>
    <n v="3443"/>
    <n v="2463.9499999999998"/>
    <n v="979.05"/>
    <n v="3287.55"/>
    <n v="0"/>
    <n v="3287.55"/>
    <n v="1068.6500000000001"/>
    <n v="0"/>
    <n v="2218.9"/>
    <n v="-155.44999999999982"/>
    <n v="823.60000000000036"/>
    <x v="0"/>
    <n v="3400"/>
    <x v="11"/>
    <s v="HEALTH AND WELFARE BENEFITS"/>
  </r>
  <r>
    <s v="72"/>
    <s v="01"/>
    <s v="00"/>
    <s v="03"/>
    <x v="11"/>
    <s v="0000"/>
    <s v="352000"/>
    <s v="6780"/>
    <n v="96"/>
    <n v="0"/>
    <n v="96"/>
    <n v="96.49"/>
    <n v="-0.49"/>
    <n v="136"/>
    <n v="0"/>
    <n v="136"/>
    <n v="55.72"/>
    <n v="0"/>
    <n v="80.28"/>
    <n v="40"/>
    <n v="39.510000000000005"/>
    <x v="0"/>
    <n v="3500"/>
    <x v="11"/>
    <s v="STATE UNEMPLOYMENT INSURANCE"/>
  </r>
  <r>
    <s v="72"/>
    <s v="01"/>
    <s v="00"/>
    <s v="03"/>
    <x v="11"/>
    <s v="0000"/>
    <s v="352800"/>
    <s v="6780"/>
    <n v="511"/>
    <n v="0"/>
    <n v="511"/>
    <n v="430.98"/>
    <n v="80.02"/>
    <n v="628.12"/>
    <n v="0"/>
    <n v="628.12"/>
    <n v="249.78"/>
    <n v="0"/>
    <n v="378.34"/>
    <n v="117.12"/>
    <n v="197.14"/>
    <x v="0"/>
    <n v="3500"/>
    <x v="11"/>
    <s v="STATE UNEMPLOYMENT INSURANCE"/>
  </r>
  <r>
    <s v="72"/>
    <s v="01"/>
    <s v="00"/>
    <s v="03"/>
    <x v="11"/>
    <s v="0000"/>
    <s v="353000"/>
    <s v="6780"/>
    <n v="0"/>
    <n v="0"/>
    <n v="0"/>
    <n v="0"/>
    <n v="0"/>
    <n v="2"/>
    <n v="0"/>
    <n v="2"/>
    <n v="0.7"/>
    <n v="0"/>
    <n v="1.3"/>
    <n v="2"/>
    <n v="2"/>
    <x v="0"/>
    <n v="3500"/>
    <x v="11"/>
    <s v="STATE UNEMPLOYMENT INSURANCE"/>
  </r>
  <r>
    <s v="72"/>
    <s v="01"/>
    <s v="00"/>
    <s v="03"/>
    <x v="11"/>
    <s v="0000"/>
    <s v="353800"/>
    <s v="6780"/>
    <n v="0"/>
    <n v="0"/>
    <n v="0"/>
    <n v="0"/>
    <n v="0"/>
    <n v="0"/>
    <n v="0"/>
    <n v="0"/>
    <n v="0.04"/>
    <n v="0"/>
    <n v="-0.04"/>
    <n v="0"/>
    <n v="0"/>
    <x v="0"/>
    <n v="3500"/>
    <x v="11"/>
    <s v="STATE UNEMPLOYMENT INSURANCE"/>
  </r>
  <r>
    <s v="72"/>
    <s v="01"/>
    <s v="00"/>
    <s v="03"/>
    <x v="11"/>
    <s v="0000"/>
    <s v="362000"/>
    <s v="6780"/>
    <n v="3000"/>
    <n v="0"/>
    <n v="3000"/>
    <n v="2996.33"/>
    <n v="3.67"/>
    <n v="3447"/>
    <n v="0"/>
    <n v="3447"/>
    <n v="1437.5"/>
    <n v="0"/>
    <n v="2009.5"/>
    <n v="447"/>
    <n v="450.67000000000007"/>
    <x v="0"/>
    <n v="3600"/>
    <x v="11"/>
    <s v="WORKERS COMPENSATION INSURANCE"/>
  </r>
  <r>
    <s v="72"/>
    <s v="01"/>
    <s v="00"/>
    <s v="03"/>
    <x v="11"/>
    <s v="0000"/>
    <s v="362800"/>
    <s v="6780"/>
    <n v="22500"/>
    <n v="0"/>
    <n v="22500"/>
    <n v="17181.25"/>
    <n v="5318.75"/>
    <n v="23625"/>
    <n v="0"/>
    <n v="23625"/>
    <n v="8125"/>
    <n v="0"/>
    <n v="15500"/>
    <n v="1125"/>
    <n v="6443.75"/>
    <x v="0"/>
    <n v="3600"/>
    <x v="11"/>
    <s v="WORKERS COMPENSATION INSURANCE"/>
  </r>
  <r>
    <s v="72"/>
    <s v="01"/>
    <s v="00"/>
    <s v="03"/>
    <x v="11"/>
    <s v="0000"/>
    <s v="392000"/>
    <s v="6780"/>
    <n v="99"/>
    <n v="0"/>
    <n v="99"/>
    <n v="99.24"/>
    <n v="-0.24"/>
    <n v="114"/>
    <n v="0"/>
    <n v="114"/>
    <n v="47.6"/>
    <n v="0"/>
    <n v="66.400000000000006"/>
    <n v="15"/>
    <n v="14.760000000000005"/>
    <x v="0"/>
    <n v="3900"/>
    <x v="11"/>
    <s v="OTHER BENEFITS"/>
  </r>
  <r>
    <s v="72"/>
    <s v="01"/>
    <s v="00"/>
    <s v="03"/>
    <x v="11"/>
    <s v="0000"/>
    <s v="392800"/>
    <s v="6780"/>
    <n v="745"/>
    <n v="0"/>
    <n v="745"/>
    <n v="569.04"/>
    <n v="175.96"/>
    <n v="782.46"/>
    <n v="0"/>
    <n v="782.46"/>
    <n v="269.10000000000002"/>
    <n v="0"/>
    <n v="513.36"/>
    <n v="37.460000000000036"/>
    <n v="213.42000000000007"/>
    <x v="0"/>
    <n v="3900"/>
    <x v="11"/>
    <s v="OTHER BENEFITS"/>
  </r>
  <r>
    <s v="72"/>
    <s v="01"/>
    <s v="00"/>
    <s v="03"/>
    <x v="11"/>
    <s v="0000"/>
    <s v="398200"/>
    <s v="6780"/>
    <n v="48"/>
    <n v="0"/>
    <n v="48"/>
    <n v="47.94"/>
    <n v="0.06"/>
    <n v="55"/>
    <n v="0"/>
    <n v="55"/>
    <n v="23"/>
    <n v="0"/>
    <n v="32"/>
    <n v="7"/>
    <n v="7.0600000000000023"/>
    <x v="0"/>
    <n v="3900"/>
    <x v="11"/>
    <s v="OTHER BENEFITS"/>
  </r>
  <r>
    <s v="72"/>
    <s v="01"/>
    <s v="00"/>
    <s v="03"/>
    <x v="11"/>
    <s v="0000"/>
    <s v="398300"/>
    <s v="6780"/>
    <n v="360"/>
    <n v="0"/>
    <n v="360"/>
    <n v="274.89999999999998"/>
    <n v="85.1"/>
    <n v="378"/>
    <n v="0"/>
    <n v="378"/>
    <n v="130"/>
    <n v="0"/>
    <n v="248"/>
    <n v="18"/>
    <n v="103.10000000000002"/>
    <x v="0"/>
    <n v="3900"/>
    <x v="11"/>
    <s v="OTHER BENEFITS"/>
  </r>
  <r>
    <s v="72"/>
    <s v="01"/>
    <s v="00"/>
    <s v="03"/>
    <x v="11"/>
    <s v="0000"/>
    <s v="399200"/>
    <s v="6780"/>
    <n v="0"/>
    <n v="0"/>
    <n v="0"/>
    <n v="2612.5"/>
    <n v="-2612.5"/>
    <n v="3000"/>
    <n v="0"/>
    <n v="3000"/>
    <n v="1250"/>
    <n v="0"/>
    <n v="1750"/>
    <n v="3000"/>
    <n v="387.5"/>
    <x v="0"/>
    <n v="3900"/>
    <x v="11"/>
    <s v="OTHER BENEFITS"/>
  </r>
  <r>
    <s v="72"/>
    <s v="01"/>
    <s v="00"/>
    <s v="03"/>
    <x v="11"/>
    <s v="0000"/>
    <s v="422000"/>
    <s v="6780"/>
    <n v="500"/>
    <n v="0"/>
    <n v="500"/>
    <n v="0"/>
    <n v="500"/>
    <n v="500"/>
    <n v="0"/>
    <n v="500"/>
    <n v="0"/>
    <n v="500"/>
    <n v="0"/>
    <n v="0"/>
    <n v="500"/>
    <x v="3"/>
    <n v="4200"/>
    <x v="11"/>
    <s v="BOOK,MAGAZINE&amp;PERIOD-DIST.USE"/>
  </r>
  <r>
    <s v="72"/>
    <s v="01"/>
    <s v="00"/>
    <s v="03"/>
    <x v="11"/>
    <s v="0000"/>
    <s v="443000"/>
    <s v="6780"/>
    <n v="500"/>
    <n v="0"/>
    <n v="500"/>
    <n v="0"/>
    <n v="500"/>
    <n v="500"/>
    <n v="0"/>
    <n v="500"/>
    <n v="0"/>
    <n v="194.97"/>
    <n v="305.02999999999997"/>
    <n v="0"/>
    <n v="500"/>
    <x v="3"/>
    <n v="4400"/>
    <x v="11"/>
    <s v="MEDIA AND SOFTWARE-DISTRCT USE"/>
  </r>
  <r>
    <s v="72"/>
    <s v="01"/>
    <s v="00"/>
    <s v="03"/>
    <x v="11"/>
    <s v="0000"/>
    <s v="450000"/>
    <s v="6780"/>
    <n v="8000"/>
    <n v="15000"/>
    <n v="23000"/>
    <n v="11721.4"/>
    <n v="11278.6"/>
    <n v="10000"/>
    <n v="0"/>
    <n v="10000"/>
    <n v="4066.17"/>
    <n v="3930.12"/>
    <n v="2003.71"/>
    <n v="2000"/>
    <n v="-1721.3999999999996"/>
    <x v="3"/>
    <n v="4500"/>
    <x v="11"/>
    <s v="NONINSTRUCTIONAL SUPPLIES"/>
  </r>
  <r>
    <s v="72"/>
    <s v="01"/>
    <s v="00"/>
    <s v="03"/>
    <x v="11"/>
    <s v="0000"/>
    <s v="511300"/>
    <s v="6780"/>
    <n v="345485"/>
    <n v="-75000"/>
    <n v="270485"/>
    <n v="255587.18"/>
    <n v="14897.82"/>
    <n v="265485"/>
    <n v="-25000"/>
    <n v="240485"/>
    <n v="202942.38"/>
    <n v="29200"/>
    <n v="8342.6200000000008"/>
    <n v="-80000"/>
    <n v="9897.820000000007"/>
    <x v="4"/>
    <n v="5100"/>
    <x v="11"/>
    <s v="PERSON&amp;CONSULTANT SVC-DIST USE"/>
  </r>
  <r>
    <s v="72"/>
    <s v="01"/>
    <s v="00"/>
    <s v="03"/>
    <x v="11"/>
    <s v="0000"/>
    <s v="520000"/>
    <s v="6780"/>
    <n v="15000"/>
    <n v="20000"/>
    <n v="35000"/>
    <n v="23541.53"/>
    <n v="11458.47"/>
    <n v="35000"/>
    <n v="0"/>
    <n v="35000"/>
    <n v="14942.38"/>
    <n v="12224.05"/>
    <n v="7833.57"/>
    <n v="20000"/>
    <n v="11458.470000000001"/>
    <x v="4"/>
    <n v="5200"/>
    <x v="11"/>
    <s v="TRAVEL &amp; CONFERENCE EXPENSES"/>
  </r>
  <r>
    <s v="72"/>
    <s v="01"/>
    <s v="00"/>
    <s v="03"/>
    <x v="11"/>
    <s v="0000"/>
    <s v="520600"/>
    <s v="6780"/>
    <n v="0"/>
    <n v="0"/>
    <n v="0"/>
    <n v="0"/>
    <n v="0"/>
    <n v="3600"/>
    <n v="0"/>
    <n v="3600"/>
    <n v="1350"/>
    <n v="0"/>
    <n v="2250"/>
    <n v="3600"/>
    <n v="3600"/>
    <x v="4"/>
    <n v="5200"/>
    <x v="11"/>
    <s v="TRAVEL &amp; CONFERENCE EXPENSES"/>
  </r>
  <r>
    <s v="72"/>
    <s v="01"/>
    <s v="00"/>
    <s v="03"/>
    <x v="11"/>
    <s v="0000"/>
    <s v="520700"/>
    <s v="6780"/>
    <n v="0"/>
    <n v="0"/>
    <n v="0"/>
    <n v="0"/>
    <n v="0"/>
    <n v="360"/>
    <n v="0"/>
    <n v="360"/>
    <n v="60"/>
    <n v="0"/>
    <n v="300"/>
    <n v="360"/>
    <n v="360"/>
    <x v="4"/>
    <n v="5200"/>
    <x v="11"/>
    <s v="TRAVEL &amp; CONFERENCE EXPENSES"/>
  </r>
  <r>
    <s v="72"/>
    <s v="01"/>
    <s v="00"/>
    <s v="03"/>
    <x v="11"/>
    <s v="0000"/>
    <s v="520800"/>
    <s v="6780"/>
    <n v="600"/>
    <n v="0"/>
    <n v="600"/>
    <n v="1100"/>
    <n v="-500"/>
    <n v="1800"/>
    <n v="0"/>
    <n v="1800"/>
    <n v="765"/>
    <n v="0"/>
    <n v="1035"/>
    <n v="1200"/>
    <n v="700"/>
    <x v="4"/>
    <n v="5200"/>
    <x v="11"/>
    <s v="TRAVEL &amp; CONFERENCE EXPENSES"/>
  </r>
  <r>
    <s v="72"/>
    <s v="01"/>
    <s v="00"/>
    <s v="03"/>
    <x v="11"/>
    <s v="0000"/>
    <s v="521000"/>
    <s v="6780"/>
    <n v="7000"/>
    <n v="0"/>
    <n v="7000"/>
    <n v="3363.83"/>
    <n v="3636.17"/>
    <n v="6900"/>
    <n v="0"/>
    <n v="6900"/>
    <n v="939.56"/>
    <n v="4744.4399999999996"/>
    <n v="1216"/>
    <n v="-100"/>
    <n v="3536.17"/>
    <x v="4"/>
    <n v="5200"/>
    <x v="11"/>
    <s v="TRAVEL &amp; CONFERENCE EXPENSES"/>
  </r>
  <r>
    <s v="72"/>
    <s v="01"/>
    <s v="00"/>
    <s v="03"/>
    <x v="11"/>
    <s v="0000"/>
    <s v="531000"/>
    <s v="6780"/>
    <n v="2150"/>
    <n v="40"/>
    <n v="2190"/>
    <n v="0"/>
    <n v="2190"/>
    <n v="2200"/>
    <n v="0"/>
    <n v="2200"/>
    <n v="1489"/>
    <n v="0"/>
    <n v="711"/>
    <n v="50"/>
    <n v="2200"/>
    <x v="4"/>
    <n v="5300"/>
    <x v="11"/>
    <s v="POST/DUES/MEMBERSHIPS-DIST.USE"/>
  </r>
  <r>
    <s v="72"/>
    <s v="01"/>
    <s v="00"/>
    <s v="03"/>
    <x v="11"/>
    <s v="0000"/>
    <s v="535000"/>
    <s v="6780"/>
    <n v="300"/>
    <n v="0"/>
    <n v="300"/>
    <n v="165.1"/>
    <n v="134.9"/>
    <n v="290"/>
    <n v="0"/>
    <n v="290"/>
    <n v="85.87"/>
    <n v="204.13"/>
    <n v="0"/>
    <n v="-10"/>
    <n v="124.9"/>
    <x v="4"/>
    <n v="5300"/>
    <x v="11"/>
    <s v="POST/DUES/MEMBERSHIPS-DIST.USE"/>
  </r>
  <r>
    <s v="72"/>
    <s v="01"/>
    <s v="00"/>
    <s v="03"/>
    <x v="11"/>
    <s v="0000"/>
    <s v="554000"/>
    <s v="6570"/>
    <n v="120400"/>
    <n v="0"/>
    <n v="120400"/>
    <n v="30156.52"/>
    <n v="90243.48"/>
    <n v="60400"/>
    <n v="0"/>
    <n v="60400"/>
    <n v="24512.69"/>
    <n v="24363.43"/>
    <n v="11523.88"/>
    <n v="-60000"/>
    <n v="30243.48"/>
    <x v="4"/>
    <n v="5500"/>
    <x v="11"/>
    <s v="UTILITIES &amp; HOUSEKEEP-DIST.USE"/>
  </r>
  <r>
    <s v="72"/>
    <s v="01"/>
    <s v="00"/>
    <s v="03"/>
    <x v="11"/>
    <s v="0000"/>
    <s v="561000"/>
    <s v="6780"/>
    <n v="0"/>
    <n v="0"/>
    <n v="0"/>
    <n v="0"/>
    <n v="0"/>
    <n v="4500"/>
    <n v="0"/>
    <n v="4500"/>
    <n v="0"/>
    <n v="4500"/>
    <n v="0"/>
    <n v="4500"/>
    <n v="4500"/>
    <x v="4"/>
    <n v="5600"/>
    <x v="11"/>
    <s v="RENTS,LEASES&amp;REPAIRS-DIST.USE"/>
  </r>
  <r>
    <s v="72"/>
    <s v="01"/>
    <s v="00"/>
    <s v="03"/>
    <x v="11"/>
    <s v="0000"/>
    <s v="562000"/>
    <s v="6780"/>
    <n v="162085"/>
    <n v="25000"/>
    <n v="187085"/>
    <n v="176989.65"/>
    <n v="10095.35"/>
    <n v="6046"/>
    <n v="92000"/>
    <n v="98046"/>
    <n v="41669.599999999999"/>
    <n v="55851.6"/>
    <n v="524.79999999999995"/>
    <n v="-156039"/>
    <n v="-170943.65"/>
    <x v="4"/>
    <n v="5600"/>
    <x v="11"/>
    <s v="RENTS,LEASES&amp;REPAIRS-DIST.USE"/>
  </r>
  <r>
    <s v="72"/>
    <s v="01"/>
    <s v="00"/>
    <s v="03"/>
    <x v="11"/>
    <s v="0000"/>
    <s v="563000"/>
    <s v="6780"/>
    <n v="600"/>
    <n v="0"/>
    <n v="600"/>
    <n v="600"/>
    <n v="0"/>
    <n v="600"/>
    <n v="0"/>
    <n v="600"/>
    <n v="250"/>
    <n v="350"/>
    <n v="0"/>
    <n v="0"/>
    <n v="0"/>
    <x v="4"/>
    <n v="5600"/>
    <x v="11"/>
    <s v="RENTS,LEASES&amp;REPAIRS-DIST.USE"/>
  </r>
  <r>
    <s v="72"/>
    <s v="01"/>
    <s v="00"/>
    <s v="03"/>
    <x v="11"/>
    <s v="0000"/>
    <s v="563700"/>
    <s v="6780"/>
    <n v="1250"/>
    <n v="0"/>
    <n v="1250"/>
    <n v="0"/>
    <n v="1250"/>
    <n v="1250"/>
    <n v="0"/>
    <n v="1250"/>
    <n v="0"/>
    <n v="0"/>
    <n v="1250"/>
    <n v="0"/>
    <n v="1250"/>
    <x v="4"/>
    <n v="5600"/>
    <x v="11"/>
    <s v="RENTS,LEASES&amp;REPAIRS-DIST.USE"/>
  </r>
  <r>
    <s v="72"/>
    <s v="01"/>
    <s v="00"/>
    <s v="03"/>
    <x v="11"/>
    <s v="0000"/>
    <s v="563900"/>
    <s v="6780"/>
    <n v="489666"/>
    <n v="126000"/>
    <n v="615666"/>
    <n v="603717.82999999996"/>
    <n v="11948.17"/>
    <n v="615383"/>
    <n v="10000"/>
    <n v="625383"/>
    <n v="481250.42"/>
    <n v="42510"/>
    <n v="101622.58"/>
    <n v="125717"/>
    <n v="11665.170000000042"/>
    <x v="4"/>
    <n v="5600"/>
    <x v="11"/>
    <s v="RENTS,LEASES&amp;REPAIRS-DIST.USE"/>
  </r>
  <r>
    <s v="72"/>
    <s v="01"/>
    <s v="00"/>
    <s v="03"/>
    <x v="11"/>
    <s v="0000"/>
    <s v="564000"/>
    <s v="6780"/>
    <n v="2000"/>
    <n v="0"/>
    <n v="2000"/>
    <n v="573.58000000000004"/>
    <n v="1426.42"/>
    <n v="2000"/>
    <n v="0"/>
    <n v="2000"/>
    <n v="0"/>
    <n v="100"/>
    <n v="1900"/>
    <n v="0"/>
    <n v="1426.42"/>
    <x v="4"/>
    <n v="5600"/>
    <x v="11"/>
    <s v="RENTS,LEASES&amp;REPAIRS-DIST.USE"/>
  </r>
  <r>
    <s v="72"/>
    <s v="01"/>
    <s v="00"/>
    <s v="03"/>
    <x v="11"/>
    <s v="0000"/>
    <s v="571100"/>
    <s v="6780"/>
    <n v="1000"/>
    <n v="0"/>
    <n v="1000"/>
    <n v="1466.25"/>
    <n v="-466.25"/>
    <n v="1000"/>
    <n v="0"/>
    <n v="1000"/>
    <n v="0"/>
    <n v="0"/>
    <n v="1000"/>
    <n v="0"/>
    <n v="-466.25"/>
    <x v="4"/>
    <n v="5700"/>
    <x v="11"/>
    <s v="LEGAL/ELECTION/AUDIT-DIST. USE"/>
  </r>
  <r>
    <s v="72"/>
    <s v="01"/>
    <s v="00"/>
    <s v="03"/>
    <x v="11"/>
    <s v="0000"/>
    <s v="583000"/>
    <s v="6780"/>
    <n v="56158"/>
    <n v="-32012.720000000001"/>
    <n v="24145.279999999999"/>
    <n v="18205.28"/>
    <n v="5940"/>
    <n v="43558"/>
    <n v="-10000"/>
    <n v="33558"/>
    <n v="80"/>
    <n v="0"/>
    <n v="33478"/>
    <n v="-12600"/>
    <n v="25352.720000000001"/>
    <x v="4"/>
    <n v="5800"/>
    <x v="11"/>
    <s v="OTHER OPERATING EXP-DIST. USE"/>
  </r>
  <r>
    <s v="72"/>
    <s v="01"/>
    <s v="00"/>
    <s v="03"/>
    <x v="11"/>
    <s v="0000"/>
    <s v="640000"/>
    <s v="6780"/>
    <n v="4880"/>
    <n v="1000"/>
    <n v="5880"/>
    <n v="2116.85"/>
    <n v="3763.15"/>
    <n v="4880"/>
    <n v="0"/>
    <n v="4880"/>
    <n v="2542.14"/>
    <n v="1221.4100000000001"/>
    <n v="1116.45"/>
    <n v="0"/>
    <n v="2763.15"/>
    <x v="5"/>
    <n v="6400"/>
    <x v="11"/>
    <s v="EQUIP/FURNITURE (EXCLD COMPTR)"/>
  </r>
  <r>
    <s v="72"/>
    <s v="01"/>
    <s v="00"/>
    <s v="03"/>
    <x v="11"/>
    <s v="0000"/>
    <s v="642000"/>
    <s v="6780"/>
    <n v="50256"/>
    <n v="119972.72"/>
    <n v="170228.72"/>
    <n v="149893.32"/>
    <n v="20335.400000000001"/>
    <n v="141500"/>
    <n v="-67000"/>
    <n v="74500"/>
    <n v="54975.92"/>
    <n v="14796.75"/>
    <n v="4727.33"/>
    <n v="91244"/>
    <n v="-8393.320000000007"/>
    <x v="5"/>
    <n v="6400"/>
    <x v="11"/>
    <s v="EQUIP/FURNITURE (EXCLD COMPTR)"/>
  </r>
  <r>
    <s v="72"/>
    <s v="01"/>
    <s v="00"/>
    <s v="03"/>
    <x v="12"/>
    <s v="0000"/>
    <s v="544000"/>
    <s v="6770"/>
    <n v="87000"/>
    <n v="0"/>
    <n v="87000"/>
    <n v="62987"/>
    <n v="24013"/>
    <n v="70000"/>
    <n v="0"/>
    <n v="70000"/>
    <n v="64457"/>
    <n v="0"/>
    <n v="5543"/>
    <n v="-17000"/>
    <n v="7013"/>
    <x v="4"/>
    <n v="5400"/>
    <x v="12"/>
    <s v="INSURANCES - DISTRICT USE"/>
  </r>
  <r>
    <s v="72"/>
    <s v="01"/>
    <s v="00"/>
    <s v="03"/>
    <x v="12"/>
    <s v="0000"/>
    <s v="739000"/>
    <s v="7310"/>
    <n v="600000"/>
    <n v="0"/>
    <n v="600000"/>
    <n v="600000"/>
    <n v="0"/>
    <n v="550000"/>
    <n v="0"/>
    <n v="550000"/>
    <n v="0"/>
    <n v="0"/>
    <n v="550000"/>
    <n v="-50000"/>
    <n v="-50000"/>
    <x v="6"/>
    <n v="7300"/>
    <x v="12"/>
    <s v="INTERFUND TRANSFERS"/>
  </r>
  <r>
    <s v="72"/>
    <s v="01"/>
    <s v="00"/>
    <s v="03"/>
    <x v="13"/>
    <s v="0000"/>
    <s v="210000"/>
    <s v="7100"/>
    <n v="0"/>
    <n v="0"/>
    <n v="0"/>
    <n v="2022.91"/>
    <n v="-2022.91"/>
    <n v="22879"/>
    <n v="0"/>
    <n v="22879"/>
    <n v="4524.24"/>
    <n v="0"/>
    <n v="18354.759999999998"/>
    <n v="22879"/>
    <n v="20856.09"/>
    <x v="2"/>
    <n v="2100"/>
    <x v="13"/>
    <s v="CLASSIFIED MANAGERS-NON-INSTRU"/>
  </r>
  <r>
    <s v="72"/>
    <s v="01"/>
    <s v="00"/>
    <s v="03"/>
    <x v="13"/>
    <s v="0000"/>
    <s v="322000"/>
    <s v="7100"/>
    <n v="0"/>
    <n v="0"/>
    <n v="0"/>
    <n v="231.46"/>
    <n v="-231.46"/>
    <n v="2690"/>
    <n v="0"/>
    <n v="2690"/>
    <n v="532.54"/>
    <n v="0"/>
    <n v="2157.46"/>
    <n v="2690"/>
    <n v="2458.54"/>
    <x v="0"/>
    <n v="3200"/>
    <x v="13"/>
    <s v="CLASSIFIED RETIREMENT"/>
  </r>
  <r>
    <s v="72"/>
    <s v="01"/>
    <s v="00"/>
    <s v="03"/>
    <x v="13"/>
    <s v="0000"/>
    <s v="332000"/>
    <s v="7100"/>
    <n v="0"/>
    <n v="0"/>
    <n v="0"/>
    <n v="124.76"/>
    <n v="-124.76"/>
    <n v="1419"/>
    <n v="0"/>
    <n v="1419"/>
    <n v="278.43"/>
    <n v="0"/>
    <n v="1140.57"/>
    <n v="1419"/>
    <n v="1294.24"/>
    <x v="0"/>
    <n v="3300"/>
    <x v="13"/>
    <s v="OASDHI/FICA"/>
  </r>
  <r>
    <s v="72"/>
    <s v="01"/>
    <s v="00"/>
    <s v="03"/>
    <x v="13"/>
    <s v="0000"/>
    <s v="332800"/>
    <s v="7100"/>
    <n v="0"/>
    <n v="0"/>
    <n v="0"/>
    <n v="0.62"/>
    <n v="-0.62"/>
    <n v="7"/>
    <n v="0"/>
    <n v="7"/>
    <n v="1.85"/>
    <n v="0"/>
    <n v="5.15"/>
    <n v="7"/>
    <n v="6.38"/>
    <x v="0"/>
    <n v="3300"/>
    <x v="13"/>
    <s v="OASDHI/FICA"/>
  </r>
  <r>
    <s v="72"/>
    <s v="01"/>
    <s v="00"/>
    <s v="03"/>
    <x v="13"/>
    <s v="0000"/>
    <s v="334600"/>
    <s v="7100"/>
    <n v="0"/>
    <n v="0"/>
    <n v="0"/>
    <n v="29.32"/>
    <n v="-29.32"/>
    <n v="333"/>
    <n v="0"/>
    <n v="333"/>
    <n v="65.55"/>
    <n v="0"/>
    <n v="267.45"/>
    <n v="333"/>
    <n v="303.68"/>
    <x v="0"/>
    <n v="3300"/>
    <x v="13"/>
    <s v="OASDHI/FICA"/>
  </r>
  <r>
    <s v="72"/>
    <s v="01"/>
    <s v="00"/>
    <s v="03"/>
    <x v="13"/>
    <s v="0000"/>
    <s v="342100"/>
    <s v="7100"/>
    <n v="0"/>
    <n v="0"/>
    <n v="0"/>
    <n v="16.98"/>
    <n v="-16.98"/>
    <n v="214"/>
    <n v="0"/>
    <n v="214"/>
    <n v="53.46"/>
    <n v="0"/>
    <n v="160.54"/>
    <n v="214"/>
    <n v="197.02"/>
    <x v="0"/>
    <n v="3400"/>
    <x v="13"/>
    <s v="HEALTH AND WELFARE BENEFITS"/>
  </r>
  <r>
    <s v="72"/>
    <s v="01"/>
    <s v="00"/>
    <s v="03"/>
    <x v="13"/>
    <s v="0000"/>
    <s v="342400"/>
    <s v="7100"/>
    <n v="0"/>
    <n v="0"/>
    <n v="0"/>
    <n v="220.95"/>
    <n v="-220.95"/>
    <n v="2806"/>
    <n v="0"/>
    <n v="2806"/>
    <n v="701.55"/>
    <n v="0"/>
    <n v="2104.4499999999998"/>
    <n v="2806"/>
    <n v="2585.0500000000002"/>
    <x v="0"/>
    <n v="3400"/>
    <x v="13"/>
    <s v="HEALTH AND WELFARE BENEFITS"/>
  </r>
  <r>
    <s v="72"/>
    <s v="01"/>
    <s v="00"/>
    <s v="03"/>
    <x v="13"/>
    <s v="0000"/>
    <s v="342500"/>
    <s v="7100"/>
    <n v="0"/>
    <n v="0"/>
    <n v="0"/>
    <n v="3.59"/>
    <n v="-3.59"/>
    <n v="39"/>
    <n v="0"/>
    <n v="39"/>
    <n v="9.6300000000000008"/>
    <n v="0"/>
    <n v="29.37"/>
    <n v="39"/>
    <n v="35.409999999999997"/>
    <x v="0"/>
    <n v="3400"/>
    <x v="13"/>
    <s v="HEALTH AND WELFARE BENEFITS"/>
  </r>
  <r>
    <s v="72"/>
    <s v="01"/>
    <s v="00"/>
    <s v="03"/>
    <x v="13"/>
    <s v="0000"/>
    <s v="352000"/>
    <s v="7100"/>
    <n v="0"/>
    <n v="0"/>
    <n v="0"/>
    <n v="1.01"/>
    <n v="-1.01"/>
    <n v="11"/>
    <n v="0"/>
    <n v="11"/>
    <n v="2.2599999999999998"/>
    <n v="0"/>
    <n v="8.74"/>
    <n v="11"/>
    <n v="9.99"/>
    <x v="0"/>
    <n v="3500"/>
    <x v="13"/>
    <s v="STATE UNEMPLOYMENT INSURANCE"/>
  </r>
  <r>
    <s v="72"/>
    <s v="01"/>
    <s v="00"/>
    <s v="03"/>
    <x v="13"/>
    <s v="0000"/>
    <s v="362000"/>
    <s v="7100"/>
    <n v="0"/>
    <n v="0"/>
    <n v="0"/>
    <n v="25"/>
    <n v="-25"/>
    <n v="300"/>
    <n v="0"/>
    <n v="300"/>
    <n v="75"/>
    <n v="0"/>
    <n v="225"/>
    <n v="300"/>
    <n v="275"/>
    <x v="0"/>
    <n v="3600"/>
    <x v="13"/>
    <s v="WORKERS COMPENSATION INSURANCE"/>
  </r>
  <r>
    <s v="72"/>
    <s v="01"/>
    <s v="00"/>
    <s v="03"/>
    <x v="13"/>
    <s v="0000"/>
    <s v="392000"/>
    <s v="7100"/>
    <n v="0"/>
    <n v="0"/>
    <n v="0"/>
    <n v="0.83"/>
    <n v="-0.83"/>
    <n v="10"/>
    <n v="0"/>
    <n v="10"/>
    <n v="2.4900000000000002"/>
    <n v="0"/>
    <n v="7.51"/>
    <n v="10"/>
    <n v="9.17"/>
    <x v="0"/>
    <n v="3900"/>
    <x v="13"/>
    <s v="OTHER BENEFITS"/>
  </r>
  <r>
    <s v="72"/>
    <s v="01"/>
    <s v="00"/>
    <s v="03"/>
    <x v="13"/>
    <s v="0000"/>
    <s v="398200"/>
    <s v="7100"/>
    <n v="0"/>
    <n v="0"/>
    <n v="0"/>
    <n v="0.4"/>
    <n v="-0.4"/>
    <n v="5"/>
    <n v="0"/>
    <n v="5"/>
    <n v="1.2"/>
    <n v="0"/>
    <n v="3.8"/>
    <n v="5"/>
    <n v="4.5999999999999996"/>
    <x v="0"/>
    <n v="3900"/>
    <x v="13"/>
    <s v="OTHER BENEFITS"/>
  </r>
  <r>
    <s v="72"/>
    <s v="01"/>
    <s v="00"/>
    <s v="03"/>
    <x v="13"/>
    <s v="0000"/>
    <s v="511300"/>
    <s v="6600"/>
    <n v="45500"/>
    <n v="0"/>
    <n v="45500"/>
    <n v="37825"/>
    <n v="7675"/>
    <n v="45500"/>
    <n v="0"/>
    <n v="45500"/>
    <n v="2100"/>
    <n v="7900"/>
    <n v="35500"/>
    <n v="0"/>
    <n v="7675"/>
    <x v="4"/>
    <n v="5100"/>
    <x v="13"/>
    <s v="PERSON&amp;CONSULTANT SVC-DIST USE"/>
  </r>
  <r>
    <s v="72"/>
    <s v="01"/>
    <s v="00"/>
    <s v="03"/>
    <x v="13"/>
    <s v="0000"/>
    <s v="520000"/>
    <s v="6600"/>
    <n v="1000"/>
    <n v="0"/>
    <n v="1000"/>
    <n v="250"/>
    <n v="750"/>
    <n v="2500"/>
    <n v="0"/>
    <n v="2500"/>
    <n v="0"/>
    <n v="0"/>
    <n v="2500"/>
    <n v="1500"/>
    <n v="2250"/>
    <x v="4"/>
    <n v="5200"/>
    <x v="13"/>
    <s v="TRAVEL &amp; CONFERENCE EXPENSES"/>
  </r>
  <r>
    <s v="72"/>
    <s v="01"/>
    <s v="00"/>
    <s v="03"/>
    <x v="13"/>
    <s v="0000"/>
    <s v="520800"/>
    <s v="7100"/>
    <n v="0"/>
    <n v="0"/>
    <n v="0"/>
    <n v="10"/>
    <n v="-10"/>
    <n v="120"/>
    <n v="0"/>
    <n v="120"/>
    <n v="30"/>
    <n v="0"/>
    <n v="90"/>
    <n v="120"/>
    <n v="110"/>
    <x v="4"/>
    <n v="5200"/>
    <x v="13"/>
    <s v="TRAVEL &amp; CONFERENCE EXPENSES"/>
  </r>
  <r>
    <s v="72"/>
    <s v="01"/>
    <s v="00"/>
    <s v="03"/>
    <x v="13"/>
    <s v="0000"/>
    <s v="521000"/>
    <s v="6600"/>
    <n v="1000"/>
    <n v="0"/>
    <n v="1000"/>
    <n v="0"/>
    <n v="1000"/>
    <n v="1000"/>
    <n v="0"/>
    <n v="1000"/>
    <n v="0"/>
    <n v="0"/>
    <n v="1000"/>
    <n v="0"/>
    <n v="1000"/>
    <x v="4"/>
    <n v="5200"/>
    <x v="13"/>
    <s v="TRAVEL &amp; CONFERENCE EXPENSES"/>
  </r>
  <r>
    <s v="72"/>
    <s v="01"/>
    <s v="00"/>
    <s v="03"/>
    <x v="13"/>
    <s v="0000"/>
    <s v="580100"/>
    <s v="6600"/>
    <n v="2000"/>
    <n v="0"/>
    <n v="2000"/>
    <n v="218.3"/>
    <n v="1781.7"/>
    <n v="2000"/>
    <n v="0"/>
    <n v="2000"/>
    <n v="300"/>
    <n v="1000"/>
    <n v="700"/>
    <n v="0"/>
    <n v="1781.7"/>
    <x v="4"/>
    <n v="5800"/>
    <x v="13"/>
    <s v="OTHER OPERATING EXP-DIST. USE"/>
  </r>
  <r>
    <s v="72"/>
    <s v="01"/>
    <s v="00"/>
    <s v="03"/>
    <x v="13"/>
    <s v="0000"/>
    <s v="580900"/>
    <s v="6600"/>
    <n v="20250"/>
    <n v="0"/>
    <n v="20250"/>
    <n v="18687.45"/>
    <n v="1562.55"/>
    <n v="18800"/>
    <n v="0"/>
    <n v="18800"/>
    <n v="18089.43"/>
    <n v="0"/>
    <n v="710.57"/>
    <n v="-1450"/>
    <n v="112.54999999999927"/>
    <x v="4"/>
    <n v="5800"/>
    <x v="13"/>
    <s v="OTHER OPERATING EXP-DIST. USE"/>
  </r>
  <r>
    <s v="72"/>
    <s v="01"/>
    <s v="00"/>
    <s v="03"/>
    <x v="14"/>
    <s v="0261"/>
    <s v="210000"/>
    <s v="6150"/>
    <n v="0"/>
    <n v="0"/>
    <n v="0"/>
    <n v="0"/>
    <n v="0"/>
    <n v="0"/>
    <n v="0"/>
    <n v="0"/>
    <n v="0"/>
    <n v="0"/>
    <n v="0"/>
    <n v="0"/>
    <n v="0"/>
    <x v="2"/>
    <n v="2100"/>
    <x v="14"/>
    <s v="CLASSIFIED MANAGERS-NON-INSTRU"/>
  </r>
  <r>
    <s v="72"/>
    <s v="01"/>
    <s v="00"/>
    <s v="03"/>
    <x v="14"/>
    <s v="0261"/>
    <s v="238100"/>
    <s v="6150"/>
    <n v="0"/>
    <n v="0"/>
    <n v="0"/>
    <n v="0"/>
    <n v="0"/>
    <n v="0"/>
    <n v="0"/>
    <n v="0"/>
    <n v="0"/>
    <n v="0"/>
    <n v="0"/>
    <n v="0"/>
    <n v="0"/>
    <x v="2"/>
    <n v="2300"/>
    <x v="14"/>
    <s v="NON-INSTRUCTION HOURLY CLASS."/>
  </r>
  <r>
    <s v="72"/>
    <s v="01"/>
    <s v="00"/>
    <s v="03"/>
    <x v="14"/>
    <s v="0261"/>
    <s v="332000"/>
    <s v="6150"/>
    <n v="0"/>
    <n v="0"/>
    <n v="0"/>
    <n v="0"/>
    <n v="0"/>
    <n v="0"/>
    <n v="0"/>
    <n v="0"/>
    <n v="0"/>
    <n v="0"/>
    <n v="0"/>
    <n v="0"/>
    <n v="0"/>
    <x v="0"/>
    <n v="3300"/>
    <x v="14"/>
    <s v="OASDHI/FICA"/>
  </r>
  <r>
    <s v="72"/>
    <s v="01"/>
    <s v="00"/>
    <s v="03"/>
    <x v="14"/>
    <s v="0261"/>
    <s v="334600"/>
    <s v="6150"/>
    <n v="0"/>
    <n v="0"/>
    <n v="0"/>
    <n v="0"/>
    <n v="0"/>
    <n v="0"/>
    <n v="0"/>
    <n v="0"/>
    <n v="0"/>
    <n v="0"/>
    <n v="0"/>
    <n v="0"/>
    <n v="0"/>
    <x v="0"/>
    <n v="3300"/>
    <x v="14"/>
    <s v="OASDHI/FICA"/>
  </r>
  <r>
    <s v="72"/>
    <s v="01"/>
    <s v="00"/>
    <s v="03"/>
    <x v="14"/>
    <s v="0261"/>
    <s v="336000"/>
    <s v="6150"/>
    <n v="0"/>
    <n v="0"/>
    <n v="0"/>
    <n v="0"/>
    <n v="0"/>
    <n v="0"/>
    <n v="0"/>
    <n v="0"/>
    <n v="0"/>
    <n v="0"/>
    <n v="0"/>
    <n v="0"/>
    <n v="0"/>
    <x v="0"/>
    <n v="3300"/>
    <x v="14"/>
    <s v="OASDHI/FICA"/>
  </r>
  <r>
    <s v="72"/>
    <s v="01"/>
    <s v="00"/>
    <s v="03"/>
    <x v="14"/>
    <s v="0261"/>
    <s v="352000"/>
    <s v="6150"/>
    <n v="0"/>
    <n v="0"/>
    <n v="0"/>
    <n v="0"/>
    <n v="0"/>
    <n v="0"/>
    <n v="0"/>
    <n v="0"/>
    <n v="0"/>
    <n v="0"/>
    <n v="0"/>
    <n v="0"/>
    <n v="0"/>
    <x v="0"/>
    <n v="3500"/>
    <x v="14"/>
    <s v="STATE UNEMPLOYMENT INSURANCE"/>
  </r>
  <r>
    <s v="72"/>
    <s v="01"/>
    <s v="00"/>
    <s v="03"/>
    <x v="14"/>
    <s v="0261"/>
    <s v="352800"/>
    <s v="6150"/>
    <n v="0"/>
    <n v="0"/>
    <n v="0"/>
    <n v="0"/>
    <n v="0"/>
    <n v="0"/>
    <n v="0"/>
    <n v="0"/>
    <n v="0"/>
    <n v="0"/>
    <n v="0"/>
    <n v="0"/>
    <n v="0"/>
    <x v="0"/>
    <n v="3500"/>
    <x v="14"/>
    <s v="STATE UNEMPLOYMENT INSURANCE"/>
  </r>
  <r>
    <s v="72"/>
    <s v="01"/>
    <s v="00"/>
    <s v="03"/>
    <x v="14"/>
    <s v="0261"/>
    <s v="511300"/>
    <s v="6150"/>
    <n v="0"/>
    <n v="0"/>
    <n v="0"/>
    <n v="0"/>
    <n v="0"/>
    <n v="0"/>
    <n v="0"/>
    <n v="0"/>
    <n v="0"/>
    <n v="0"/>
    <n v="0"/>
    <n v="0"/>
    <n v="0"/>
    <x v="4"/>
    <n v="5100"/>
    <x v="14"/>
    <s v="PERSON&amp;CONSULTANT SVC-DIST USE"/>
  </r>
  <r>
    <s v="72"/>
    <s v="01"/>
    <s v="00"/>
    <s v="03"/>
    <x v="14"/>
    <s v="0261"/>
    <s v="563700"/>
    <s v="6150"/>
    <n v="0"/>
    <n v="0"/>
    <n v="0"/>
    <n v="0"/>
    <n v="0"/>
    <n v="0"/>
    <n v="0"/>
    <n v="0"/>
    <n v="0"/>
    <n v="0"/>
    <n v="0"/>
    <n v="0"/>
    <n v="0"/>
    <x v="4"/>
    <n v="5600"/>
    <x v="14"/>
    <s v="RENTS,LEASES&amp;REPAIRS-DIST.USE"/>
  </r>
  <r>
    <s v="72"/>
    <s v="01"/>
    <s v="00"/>
    <s v="03"/>
    <x v="14"/>
    <s v="0511"/>
    <s v="511300"/>
    <s v="6199"/>
    <n v="0"/>
    <n v="0"/>
    <n v="0"/>
    <n v="0"/>
    <n v="0"/>
    <n v="0"/>
    <n v="0"/>
    <n v="0"/>
    <n v="0"/>
    <n v="0"/>
    <n v="0"/>
    <n v="0"/>
    <n v="0"/>
    <x v="4"/>
    <n v="5100"/>
    <x v="14"/>
    <s v="PERSON&amp;CONSULTANT SVC-DIST USE"/>
  </r>
  <r>
    <s v="72"/>
    <s v="01"/>
    <s v="00"/>
    <s v="03"/>
    <x v="15"/>
    <s v="0000"/>
    <s v="218800"/>
    <s v="6600"/>
    <n v="36000"/>
    <n v="0"/>
    <n v="36000"/>
    <n v="33716.660000000003"/>
    <n v="2283.34"/>
    <n v="36000"/>
    <n v="0"/>
    <n v="36000"/>
    <n v="14450"/>
    <n v="0"/>
    <n v="21550"/>
    <n v="0"/>
    <n v="2283.3399999999965"/>
    <x v="2"/>
    <n v="2100"/>
    <x v="15"/>
    <s v="CLASSIFIED MANAGERS-NON-INSTRU"/>
  </r>
  <r>
    <s v="72"/>
    <s v="01"/>
    <s v="00"/>
    <s v="03"/>
    <x v="15"/>
    <s v="0000"/>
    <s v="322800"/>
    <s v="6600"/>
    <n v="1098"/>
    <n v="0"/>
    <n v="1098"/>
    <n v="0"/>
    <n v="1098"/>
    <n v="1127"/>
    <n v="0"/>
    <n v="1127"/>
    <n v="0"/>
    <n v="0"/>
    <n v="1127"/>
    <n v="29"/>
    <n v="1127"/>
    <x v="0"/>
    <n v="3200"/>
    <x v="15"/>
    <s v="CLASSIFIED RETIREMENT"/>
  </r>
  <r>
    <s v="72"/>
    <s v="01"/>
    <s v="00"/>
    <s v="03"/>
    <x v="15"/>
    <s v="0000"/>
    <s v="332800"/>
    <s v="6600"/>
    <n v="595"/>
    <n v="0"/>
    <n v="595"/>
    <n v="574.53"/>
    <n v="20.47"/>
    <n v="595"/>
    <n v="0"/>
    <n v="595"/>
    <n v="237.84"/>
    <n v="0"/>
    <n v="357.16"/>
    <n v="0"/>
    <n v="20.470000000000027"/>
    <x v="0"/>
    <n v="3300"/>
    <x v="15"/>
    <s v="OASDHI/FICA"/>
  </r>
  <r>
    <s v="72"/>
    <s v="01"/>
    <s v="00"/>
    <s v="03"/>
    <x v="15"/>
    <s v="0000"/>
    <s v="334600"/>
    <s v="6600"/>
    <n v="487"/>
    <n v="0"/>
    <n v="487"/>
    <n v="462.07"/>
    <n v="24.93"/>
    <n v="487"/>
    <n v="0"/>
    <n v="487"/>
    <n v="426.85"/>
    <n v="0"/>
    <n v="60.15"/>
    <n v="0"/>
    <n v="24.930000000000007"/>
    <x v="0"/>
    <n v="3300"/>
    <x v="15"/>
    <s v="OASDHI/FICA"/>
  </r>
  <r>
    <s v="72"/>
    <s v="01"/>
    <s v="00"/>
    <s v="03"/>
    <x v="15"/>
    <s v="0000"/>
    <s v="336000"/>
    <s v="6600"/>
    <n v="0"/>
    <n v="0"/>
    <n v="0"/>
    <n v="62.4"/>
    <n v="-62.4"/>
    <n v="0"/>
    <n v="0"/>
    <n v="0"/>
    <n v="26"/>
    <n v="0"/>
    <n v="-26"/>
    <n v="0"/>
    <n v="-62.4"/>
    <x v="0"/>
    <n v="3300"/>
    <x v="15"/>
    <s v="OASDHI/FICA"/>
  </r>
  <r>
    <s v="72"/>
    <s v="01"/>
    <s v="00"/>
    <s v="03"/>
    <x v="15"/>
    <s v="0000"/>
    <s v="342000"/>
    <s v="6600"/>
    <n v="62"/>
    <n v="0"/>
    <n v="62"/>
    <n v="0"/>
    <n v="62"/>
    <n v="62"/>
    <n v="0"/>
    <n v="62"/>
    <n v="0"/>
    <n v="0"/>
    <n v="62"/>
    <n v="0"/>
    <n v="62"/>
    <x v="0"/>
    <n v="3400"/>
    <x v="15"/>
    <s v="HEALTH AND WELFARE BENEFITS"/>
  </r>
  <r>
    <s v="72"/>
    <s v="01"/>
    <s v="00"/>
    <s v="03"/>
    <x v="15"/>
    <s v="0000"/>
    <s v="342100"/>
    <s v="6600"/>
    <n v="6112"/>
    <n v="0"/>
    <n v="6112"/>
    <n v="6065.87"/>
    <n v="46.13"/>
    <n v="7485"/>
    <n v="0"/>
    <n v="7485"/>
    <n v="2547.02"/>
    <n v="0"/>
    <n v="4937.9799999999996"/>
    <n v="1373"/>
    <n v="1419.13"/>
    <x v="0"/>
    <n v="3400"/>
    <x v="15"/>
    <s v="HEALTH AND WELFARE BENEFITS"/>
  </r>
  <r>
    <s v="72"/>
    <s v="01"/>
    <s v="00"/>
    <s v="03"/>
    <x v="15"/>
    <s v="0000"/>
    <s v="342300"/>
    <s v="6600"/>
    <n v="0"/>
    <n v="0"/>
    <n v="0"/>
    <n v="0"/>
    <n v="0"/>
    <n v="16865"/>
    <n v="0"/>
    <n v="16865"/>
    <n v="3870.24"/>
    <n v="0"/>
    <n v="12994.76"/>
    <n v="16865"/>
    <n v="16865"/>
    <x v="0"/>
    <n v="3400"/>
    <x v="15"/>
    <s v="HEALTH AND WELFARE BENEFITS"/>
  </r>
  <r>
    <s v="72"/>
    <s v="01"/>
    <s v="00"/>
    <s v="03"/>
    <x v="15"/>
    <s v="0000"/>
    <s v="342400"/>
    <s v="6600"/>
    <n v="41693"/>
    <n v="0"/>
    <n v="41693"/>
    <n v="66013.98"/>
    <n v="-24320.98"/>
    <n v="44117"/>
    <n v="0"/>
    <n v="44117"/>
    <n v="25734.87"/>
    <n v="0"/>
    <n v="18382.13"/>
    <n v="2424"/>
    <n v="-21896.979999999996"/>
    <x v="0"/>
    <n v="3400"/>
    <x v="15"/>
    <s v="HEALTH AND WELFARE BENEFITS"/>
  </r>
  <r>
    <s v="72"/>
    <s v="01"/>
    <s v="00"/>
    <s v="03"/>
    <x v="15"/>
    <s v="0000"/>
    <s v="342500"/>
    <s v="6600"/>
    <n v="1291"/>
    <n v="0"/>
    <n v="1291"/>
    <n v="1416.47"/>
    <n v="-125.47"/>
    <n v="1157"/>
    <n v="0"/>
    <n v="1157"/>
    <n v="514.24"/>
    <n v="0"/>
    <n v="642.76"/>
    <n v="-134"/>
    <n v="-259.47000000000003"/>
    <x v="0"/>
    <n v="3400"/>
    <x v="15"/>
    <s v="HEALTH AND WELFARE BENEFITS"/>
  </r>
  <r>
    <s v="72"/>
    <s v="01"/>
    <s v="00"/>
    <s v="03"/>
    <x v="15"/>
    <s v="0000"/>
    <s v="352800"/>
    <s v="6600"/>
    <n v="18"/>
    <n v="0"/>
    <n v="18"/>
    <n v="0"/>
    <n v="18"/>
    <n v="18"/>
    <n v="0"/>
    <n v="18"/>
    <n v="8.0299999999999994"/>
    <n v="0"/>
    <n v="9.9700000000000006"/>
    <n v="0"/>
    <n v="18"/>
    <x v="0"/>
    <n v="3500"/>
    <x v="15"/>
    <s v="STATE UNEMPLOYMENT INSURANCE"/>
  </r>
  <r>
    <s v="72"/>
    <s v="01"/>
    <s v="00"/>
    <s v="03"/>
    <x v="15"/>
    <s v="0000"/>
    <s v="362800"/>
    <s v="6600"/>
    <n v="9000"/>
    <n v="0"/>
    <n v="9000"/>
    <n v="9875"/>
    <n v="-875"/>
    <n v="10500"/>
    <n v="0"/>
    <n v="10500"/>
    <n v="4125"/>
    <n v="0"/>
    <n v="6375"/>
    <n v="1500"/>
    <n v="625"/>
    <x v="0"/>
    <n v="3600"/>
    <x v="15"/>
    <s v="WORKERS COMPENSATION INSURANCE"/>
  </r>
  <r>
    <s v="72"/>
    <s v="01"/>
    <s v="00"/>
    <s v="03"/>
    <x v="15"/>
    <s v="0000"/>
    <s v="392800"/>
    <s v="6600"/>
    <n v="298"/>
    <n v="0"/>
    <n v="298"/>
    <n v="327.06"/>
    <n v="-29.06"/>
    <n v="348"/>
    <n v="0"/>
    <n v="348"/>
    <n v="105.57"/>
    <n v="0"/>
    <n v="242.43"/>
    <n v="50"/>
    <n v="20.939999999999998"/>
    <x v="0"/>
    <n v="3900"/>
    <x v="15"/>
    <s v="OTHER BENEFITS"/>
  </r>
  <r>
    <s v="72"/>
    <s v="01"/>
    <s v="00"/>
    <s v="03"/>
    <x v="15"/>
    <s v="0000"/>
    <s v="398300"/>
    <s v="6600"/>
    <n v="144"/>
    <n v="0"/>
    <n v="144"/>
    <n v="158"/>
    <n v="-14"/>
    <n v="168"/>
    <n v="0"/>
    <n v="168"/>
    <n v="66"/>
    <n v="0"/>
    <n v="102"/>
    <n v="24"/>
    <n v="10"/>
    <x v="0"/>
    <n v="3900"/>
    <x v="15"/>
    <s v="OTHER BENEFITS"/>
  </r>
  <r>
    <s v="72"/>
    <s v="01"/>
    <s v="00"/>
    <s v="03"/>
    <x v="15"/>
    <s v="0000"/>
    <s v="399200"/>
    <s v="6600"/>
    <n v="0"/>
    <n v="0"/>
    <n v="0"/>
    <n v="0"/>
    <n v="0"/>
    <n v="0"/>
    <n v="0"/>
    <n v="0"/>
    <n v="16000"/>
    <n v="0"/>
    <n v="-16000"/>
    <n v="0"/>
    <n v="0"/>
    <x v="0"/>
    <n v="3900"/>
    <x v="15"/>
    <s v="OTHER BENEFITS"/>
  </r>
  <r>
    <s v="72"/>
    <s v="01"/>
    <s v="00"/>
    <s v="03"/>
    <x v="15"/>
    <s v="0000"/>
    <s v="450000"/>
    <s v="6600"/>
    <n v="300"/>
    <n v="5.5"/>
    <n v="305.5"/>
    <n v="38.909999999999997"/>
    <n v="266.58999999999997"/>
    <n v="3000"/>
    <n v="0"/>
    <n v="3000"/>
    <n v="153.86000000000001"/>
    <n v="0"/>
    <n v="2846.14"/>
    <n v="2700"/>
    <n v="2961.09"/>
    <x v="3"/>
    <n v="4500"/>
    <x v="15"/>
    <s v="NONINSTRUCTIONAL SUPPLIES"/>
  </r>
  <r>
    <s v="72"/>
    <s v="01"/>
    <s v="00"/>
    <s v="03"/>
    <x v="15"/>
    <s v="0000"/>
    <s v="511300"/>
    <s v="6600"/>
    <n v="0"/>
    <n v="0"/>
    <n v="0"/>
    <n v="0"/>
    <n v="0"/>
    <n v="500"/>
    <n v="0"/>
    <n v="500"/>
    <n v="500"/>
    <n v="0"/>
    <n v="0"/>
    <n v="500"/>
    <n v="500"/>
    <x v="4"/>
    <n v="5100"/>
    <x v="15"/>
    <s v="PERSON&amp;CONSULTANT SVC-DIST USE"/>
  </r>
  <r>
    <s v="72"/>
    <s v="01"/>
    <s v="00"/>
    <s v="03"/>
    <x v="15"/>
    <s v="0000"/>
    <s v="520000"/>
    <s v="6600"/>
    <n v="40000"/>
    <n v="-2000"/>
    <n v="38000"/>
    <n v="31642.21"/>
    <n v="6357.79"/>
    <n v="42000"/>
    <n v="0"/>
    <n v="42000"/>
    <n v="23865.759999999998"/>
    <n v="14324.62"/>
    <n v="3809.62"/>
    <n v="2000"/>
    <n v="10357.790000000001"/>
    <x v="4"/>
    <n v="5200"/>
    <x v="15"/>
    <s v="TRAVEL &amp; CONFERENCE EXPENSES"/>
  </r>
  <r>
    <s v="72"/>
    <s v="01"/>
    <s v="00"/>
    <s v="03"/>
    <x v="15"/>
    <s v="0000"/>
    <s v="531000"/>
    <s v="6600"/>
    <n v="25000"/>
    <n v="4939"/>
    <n v="29939"/>
    <n v="25502"/>
    <n v="4437"/>
    <n v="30000"/>
    <n v="0"/>
    <n v="30000"/>
    <n v="29198"/>
    <n v="0"/>
    <n v="802"/>
    <n v="5000"/>
    <n v="4498"/>
    <x v="4"/>
    <n v="5300"/>
    <x v="15"/>
    <s v="POST/DUES/MEMBERSHIPS-DIST.USE"/>
  </r>
  <r>
    <s v="72"/>
    <s v="01"/>
    <s v="00"/>
    <s v="03"/>
    <x v="15"/>
    <s v="0000"/>
    <s v="555000"/>
    <s v="6600"/>
    <n v="200"/>
    <n v="0"/>
    <n v="200"/>
    <n v="114.18"/>
    <n v="85.82"/>
    <n v="200"/>
    <n v="0"/>
    <n v="200"/>
    <n v="0"/>
    <n v="0"/>
    <n v="200"/>
    <n v="0"/>
    <n v="85.82"/>
    <x v="4"/>
    <n v="5500"/>
    <x v="15"/>
    <s v="UTILITIES &amp; HOUSEKEEP-DIST.USE"/>
  </r>
  <r>
    <s v="72"/>
    <s v="01"/>
    <s v="00"/>
    <s v="03"/>
    <x v="15"/>
    <s v="0000"/>
    <s v="571100"/>
    <s v="6600"/>
    <n v="0"/>
    <n v="0"/>
    <n v="0"/>
    <n v="0"/>
    <n v="0"/>
    <n v="10000"/>
    <n v="0"/>
    <n v="10000"/>
    <n v="403"/>
    <n v="9597"/>
    <n v="0"/>
    <n v="10000"/>
    <n v="10000"/>
    <x v="4"/>
    <n v="5700"/>
    <x v="15"/>
    <s v="LEGAL/ELECTION/AUDIT-DIST. USE"/>
  </r>
  <r>
    <s v="72"/>
    <s v="01"/>
    <s v="00"/>
    <s v="03"/>
    <x v="15"/>
    <s v="0000"/>
    <s v="572000"/>
    <s v="6600"/>
    <n v="0"/>
    <n v="0"/>
    <n v="0"/>
    <n v="0"/>
    <n v="0"/>
    <n v="125000"/>
    <n v="-80000"/>
    <n v="45000"/>
    <n v="0"/>
    <n v="26100"/>
    <n v="18900"/>
    <n v="125000"/>
    <n v="125000"/>
    <x v="4"/>
    <n v="5700"/>
    <x v="15"/>
    <s v="LEGAL/ELECTION/AUDIT-DIST. USE"/>
  </r>
  <r>
    <s v="72"/>
    <s v="01"/>
    <s v="00"/>
    <s v="03"/>
    <x v="15"/>
    <s v="0000"/>
    <s v="580900"/>
    <s v="6600"/>
    <n v="300"/>
    <n v="0"/>
    <n v="300"/>
    <n v="0"/>
    <n v="300"/>
    <n v="700"/>
    <n v="0"/>
    <n v="700"/>
    <n v="0"/>
    <n v="0"/>
    <n v="700"/>
    <n v="400"/>
    <n v="700"/>
    <x v="4"/>
    <n v="5800"/>
    <x v="15"/>
    <s v="OTHER OPERATING EXP-DIST. USE"/>
  </r>
  <r>
    <s v="72"/>
    <s v="01"/>
    <s v="00"/>
    <s v="03"/>
    <x v="16"/>
    <s v="0000"/>
    <s v="210000"/>
    <s v="6720"/>
    <n v="0"/>
    <n v="0"/>
    <n v="0"/>
    <n v="76836.27"/>
    <n v="-76836.27"/>
    <n v="108949"/>
    <n v="0"/>
    <n v="108949"/>
    <n v="40751.339999999997"/>
    <n v="0"/>
    <n v="68197.66"/>
    <n v="108949"/>
    <n v="32112.729999999996"/>
    <x v="2"/>
    <n v="2100"/>
    <x v="16"/>
    <s v="CLASSIFIED MANAGERS-NON-INSTRU"/>
  </r>
  <r>
    <s v="72"/>
    <s v="01"/>
    <s v="00"/>
    <s v="03"/>
    <x v="16"/>
    <s v="0000"/>
    <s v="322000"/>
    <s v="6720"/>
    <n v="0"/>
    <n v="0"/>
    <n v="0"/>
    <n v="8791.6"/>
    <n v="-8791.6"/>
    <n v="12811"/>
    <n v="0"/>
    <n v="12811"/>
    <n v="4796.8500000000004"/>
    <n v="0"/>
    <n v="8014.15"/>
    <n v="12811"/>
    <n v="4019.3999999999996"/>
    <x v="0"/>
    <n v="3200"/>
    <x v="16"/>
    <s v="CLASSIFIED RETIREMENT"/>
  </r>
  <r>
    <s v="72"/>
    <s v="01"/>
    <s v="00"/>
    <s v="03"/>
    <x v="16"/>
    <s v="0000"/>
    <s v="332000"/>
    <s v="6720"/>
    <n v="0"/>
    <n v="0"/>
    <n v="0"/>
    <n v="4763.8599999999997"/>
    <n v="-4763.8599999999997"/>
    <n v="6755"/>
    <n v="0"/>
    <n v="6755"/>
    <n v="2526.59"/>
    <n v="0"/>
    <n v="4228.41"/>
    <n v="6755"/>
    <n v="1991.1400000000003"/>
    <x v="0"/>
    <n v="3300"/>
    <x v="16"/>
    <s v="OASDHI/FICA"/>
  </r>
  <r>
    <s v="72"/>
    <s v="01"/>
    <s v="00"/>
    <s v="03"/>
    <x v="16"/>
    <s v="0000"/>
    <s v="332800"/>
    <s v="6720"/>
    <n v="0"/>
    <n v="0"/>
    <n v="0"/>
    <n v="0"/>
    <n v="0"/>
    <n v="0"/>
    <n v="0"/>
    <n v="0"/>
    <n v="9.3000000000000007"/>
    <n v="0"/>
    <n v="-9.3000000000000007"/>
    <n v="0"/>
    <n v="0"/>
    <x v="0"/>
    <n v="3300"/>
    <x v="16"/>
    <s v="OASDHI/FICA"/>
  </r>
  <r>
    <s v="72"/>
    <s v="01"/>
    <s v="00"/>
    <s v="03"/>
    <x v="16"/>
    <s v="0000"/>
    <s v="334600"/>
    <s v="6720"/>
    <n v="0"/>
    <n v="0"/>
    <n v="0"/>
    <n v="1114.1400000000001"/>
    <n v="-1114.1400000000001"/>
    <n v="1580"/>
    <n v="0"/>
    <n v="1580"/>
    <n v="593.07000000000005"/>
    <n v="0"/>
    <n v="986.93"/>
    <n v="1580"/>
    <n v="465.8599999999999"/>
    <x v="0"/>
    <n v="3300"/>
    <x v="16"/>
    <s v="OASDHI/FICA"/>
  </r>
  <r>
    <s v="72"/>
    <s v="01"/>
    <s v="00"/>
    <s v="03"/>
    <x v="16"/>
    <s v="0000"/>
    <s v="342100"/>
    <s v="6720"/>
    <n v="0"/>
    <n v="0"/>
    <n v="0"/>
    <n v="283.68"/>
    <n v="-283.68"/>
    <n v="395"/>
    <n v="0"/>
    <n v="395"/>
    <n v="146.94999999999999"/>
    <n v="0"/>
    <n v="248.05"/>
    <n v="395"/>
    <n v="111.32"/>
    <x v="0"/>
    <n v="3400"/>
    <x v="16"/>
    <s v="HEALTH AND WELFARE BENEFITS"/>
  </r>
  <r>
    <s v="72"/>
    <s v="01"/>
    <s v="00"/>
    <s v="03"/>
    <x v="16"/>
    <s v="0000"/>
    <s v="342400"/>
    <s v="6720"/>
    <n v="0"/>
    <n v="0"/>
    <n v="0"/>
    <n v="10423.26"/>
    <n v="-10423.26"/>
    <n v="14706"/>
    <n v="0"/>
    <n v="14706"/>
    <n v="5476.87"/>
    <n v="0"/>
    <n v="9229.1299999999992"/>
    <n v="14706"/>
    <n v="4282.74"/>
    <x v="0"/>
    <n v="3400"/>
    <x v="16"/>
    <s v="HEALTH AND WELFARE BENEFITS"/>
  </r>
  <r>
    <s v="72"/>
    <s v="01"/>
    <s v="00"/>
    <s v="03"/>
    <x v="16"/>
    <s v="0000"/>
    <s v="342500"/>
    <s v="6720"/>
    <n v="0"/>
    <n v="0"/>
    <n v="0"/>
    <n v="161.37"/>
    <n v="-161.37"/>
    <n v="193"/>
    <n v="0"/>
    <n v="193"/>
    <n v="71.819999999999993"/>
    <n v="0"/>
    <n v="121.18"/>
    <n v="193"/>
    <n v="31.629999999999995"/>
    <x v="0"/>
    <n v="3400"/>
    <x v="16"/>
    <s v="HEALTH AND WELFARE BENEFITS"/>
  </r>
  <r>
    <s v="72"/>
    <s v="01"/>
    <s v="00"/>
    <s v="03"/>
    <x v="16"/>
    <s v="0000"/>
    <s v="352000"/>
    <s v="6720"/>
    <n v="0"/>
    <n v="0"/>
    <n v="0"/>
    <n v="38.4"/>
    <n v="-38.4"/>
    <n v="54"/>
    <n v="0"/>
    <n v="54"/>
    <n v="20.39"/>
    <n v="0"/>
    <n v="33.61"/>
    <n v="54"/>
    <n v="15.600000000000001"/>
    <x v="0"/>
    <n v="3500"/>
    <x v="16"/>
    <s v="STATE UNEMPLOYMENT INSURANCE"/>
  </r>
  <r>
    <s v="72"/>
    <s v="01"/>
    <s v="00"/>
    <s v="03"/>
    <x v="16"/>
    <s v="0000"/>
    <s v="352800"/>
    <s v="6720"/>
    <n v="0"/>
    <n v="0"/>
    <n v="0"/>
    <n v="0"/>
    <n v="0"/>
    <n v="0"/>
    <n v="0"/>
    <n v="0"/>
    <n v="7.0000000000000007E-2"/>
    <n v="0"/>
    <n v="-7.0000000000000007E-2"/>
    <n v="0"/>
    <n v="0"/>
    <x v="0"/>
    <n v="3500"/>
    <x v="16"/>
    <s v="STATE UNEMPLOYMENT INSURANCE"/>
  </r>
  <r>
    <s v="72"/>
    <s v="01"/>
    <s v="00"/>
    <s v="03"/>
    <x v="16"/>
    <s v="0000"/>
    <s v="362000"/>
    <s v="6720"/>
    <n v="0"/>
    <n v="0"/>
    <n v="0"/>
    <n v="1125"/>
    <n v="-1125"/>
    <n v="1500"/>
    <n v="0"/>
    <n v="1500"/>
    <n v="558.65"/>
    <n v="0"/>
    <n v="941.35"/>
    <n v="1500"/>
    <n v="375"/>
    <x v="0"/>
    <n v="3600"/>
    <x v="16"/>
    <s v="WORKERS COMPENSATION INSURANCE"/>
  </r>
  <r>
    <s v="72"/>
    <s v="01"/>
    <s v="00"/>
    <s v="03"/>
    <x v="16"/>
    <s v="0000"/>
    <s v="392000"/>
    <s v="6720"/>
    <n v="0"/>
    <n v="0"/>
    <n v="0"/>
    <n v="37.26"/>
    <n v="-37.26"/>
    <n v="50"/>
    <n v="0"/>
    <n v="50"/>
    <n v="18.5"/>
    <n v="0"/>
    <n v="31.5"/>
    <n v="50"/>
    <n v="12.740000000000002"/>
    <x v="0"/>
    <n v="3900"/>
    <x v="16"/>
    <s v="OTHER BENEFITS"/>
  </r>
  <r>
    <s v="72"/>
    <s v="01"/>
    <s v="00"/>
    <s v="03"/>
    <x v="16"/>
    <s v="0000"/>
    <s v="398200"/>
    <s v="6720"/>
    <n v="0"/>
    <n v="0"/>
    <n v="0"/>
    <n v="18"/>
    <n v="-18"/>
    <n v="24"/>
    <n v="0"/>
    <n v="24"/>
    <n v="8.94"/>
    <n v="0"/>
    <n v="15.06"/>
    <n v="24"/>
    <n v="6"/>
    <x v="0"/>
    <n v="3900"/>
    <x v="16"/>
    <s v="OTHER BENEFITS"/>
  </r>
  <r>
    <s v="72"/>
    <s v="01"/>
    <s v="00"/>
    <s v="03"/>
    <x v="16"/>
    <s v="0000"/>
    <s v="511300"/>
    <s v="6720"/>
    <n v="42830"/>
    <n v="0"/>
    <n v="42830"/>
    <n v="25105.4"/>
    <n v="17724.599999999999"/>
    <n v="57800"/>
    <n v="0"/>
    <n v="57800"/>
    <n v="10069.5"/>
    <n v="12760.5"/>
    <n v="34970"/>
    <n v="14970"/>
    <n v="32694.6"/>
    <x v="4"/>
    <n v="5100"/>
    <x v="16"/>
    <s v="PERSON&amp;CONSULTANT SVC-DIST USE"/>
  </r>
  <r>
    <s v="72"/>
    <s v="01"/>
    <s v="00"/>
    <s v="03"/>
    <x v="16"/>
    <s v="0000"/>
    <s v="520000"/>
    <s v="6720"/>
    <n v="3000"/>
    <n v="0"/>
    <n v="3000"/>
    <n v="1989.85"/>
    <n v="1010.15"/>
    <n v="7525"/>
    <n v="0"/>
    <n v="7525"/>
    <n v="432.24"/>
    <n v="872"/>
    <n v="6220.76"/>
    <n v="4525"/>
    <n v="5535.15"/>
    <x v="4"/>
    <n v="5200"/>
    <x v="16"/>
    <s v="TRAVEL &amp; CONFERENCE EXPENSES"/>
  </r>
  <r>
    <s v="72"/>
    <s v="01"/>
    <s v="00"/>
    <s v="03"/>
    <x v="16"/>
    <s v="0000"/>
    <s v="520800"/>
    <s v="6720"/>
    <n v="0"/>
    <n v="0"/>
    <n v="0"/>
    <n v="0"/>
    <n v="0"/>
    <n v="0"/>
    <n v="0"/>
    <n v="0"/>
    <n v="150"/>
    <n v="0"/>
    <n v="-150"/>
    <n v="0"/>
    <n v="0"/>
    <x v="4"/>
    <n v="5200"/>
    <x v="16"/>
    <s v="TRAVEL &amp; CONFERENCE EXPENSES"/>
  </r>
  <r>
    <s v="72"/>
    <s v="01"/>
    <s v="00"/>
    <s v="03"/>
    <x v="16"/>
    <s v="0000"/>
    <s v="521000"/>
    <s v="6720"/>
    <n v="1000"/>
    <n v="0"/>
    <n v="1000"/>
    <n v="0"/>
    <n v="1000"/>
    <n v="0"/>
    <n v="0"/>
    <n v="0"/>
    <n v="0"/>
    <n v="0"/>
    <n v="0"/>
    <n v="-1000"/>
    <n v="0"/>
    <x v="4"/>
    <n v="5200"/>
    <x v="16"/>
    <s v="TRAVEL &amp; CONFERENCE EXPENSES"/>
  </r>
  <r>
    <s v="72"/>
    <s v="01"/>
    <s v="00"/>
    <s v="03"/>
    <x v="16"/>
    <s v="0000"/>
    <s v="573000"/>
    <s v="6720"/>
    <n v="100000"/>
    <n v="0"/>
    <n v="100000"/>
    <n v="99980.31"/>
    <n v="19.690000000000001"/>
    <n v="125000"/>
    <n v="0"/>
    <n v="125000"/>
    <n v="60803"/>
    <n v="17801.3"/>
    <n v="46395.7"/>
    <n v="25000"/>
    <n v="25019.690000000002"/>
    <x v="4"/>
    <n v="5700"/>
    <x v="16"/>
    <s v="LEGAL/ELECTION/AUDIT-DIST. USE"/>
  </r>
  <r>
    <s v="72"/>
    <s v="01"/>
    <s v="00"/>
    <s v="03"/>
    <x v="17"/>
    <s v="0000"/>
    <s v="210000"/>
    <s v="6720"/>
    <n v="110627"/>
    <n v="0"/>
    <n v="110627"/>
    <n v="84105.09"/>
    <n v="26521.91"/>
    <n v="0"/>
    <n v="0"/>
    <n v="0"/>
    <n v="0"/>
    <n v="0"/>
    <n v="0"/>
    <n v="-110627"/>
    <n v="-84105.09"/>
    <x v="2"/>
    <n v="2100"/>
    <x v="17"/>
    <s v="CLASSIFIED MANAGERS-NON-INSTRU"/>
  </r>
  <r>
    <s v="72"/>
    <s v="01"/>
    <s v="00"/>
    <s v="03"/>
    <x v="17"/>
    <s v="0000"/>
    <s v="218100"/>
    <s v="6720"/>
    <n v="57476"/>
    <n v="0"/>
    <n v="57476"/>
    <n v="53242"/>
    <n v="4234"/>
    <n v="0"/>
    <n v="0"/>
    <n v="0"/>
    <n v="68"/>
    <n v="0"/>
    <n v="-68"/>
    <n v="-57476"/>
    <n v="-53242"/>
    <x v="2"/>
    <n v="2100"/>
    <x v="17"/>
    <s v="CLASSIFIED MANAGERS-NON-INSTRU"/>
  </r>
  <r>
    <s v="72"/>
    <s v="01"/>
    <s v="00"/>
    <s v="03"/>
    <x v="17"/>
    <s v="0000"/>
    <s v="322000"/>
    <s v="6720"/>
    <n v="12657"/>
    <n v="0"/>
    <n v="12657"/>
    <n v="9623.32"/>
    <n v="3033.68"/>
    <n v="0"/>
    <n v="0"/>
    <n v="0"/>
    <n v="0"/>
    <n v="0"/>
    <n v="0"/>
    <n v="-12657"/>
    <n v="-9623.32"/>
    <x v="0"/>
    <n v="3200"/>
    <x v="17"/>
    <s v="CLASSIFIED RETIREMENT"/>
  </r>
  <r>
    <s v="72"/>
    <s v="01"/>
    <s v="00"/>
    <s v="03"/>
    <x v="17"/>
    <s v="0000"/>
    <s v="322800"/>
    <s v="6720"/>
    <n v="6584"/>
    <n v="0"/>
    <n v="6584"/>
    <n v="6091.98"/>
    <n v="492.02"/>
    <n v="0"/>
    <n v="0"/>
    <n v="0"/>
    <n v="8"/>
    <n v="0"/>
    <n v="-8"/>
    <n v="-6584"/>
    <n v="-6091.98"/>
    <x v="0"/>
    <n v="3200"/>
    <x v="17"/>
    <s v="CLASSIFIED RETIREMENT"/>
  </r>
  <r>
    <s v="72"/>
    <s v="01"/>
    <s v="00"/>
    <s v="03"/>
    <x v="17"/>
    <s v="0000"/>
    <s v="332000"/>
    <s v="6720"/>
    <n v="6859"/>
    <n v="0"/>
    <n v="6859"/>
    <n v="5214.53"/>
    <n v="1644.47"/>
    <n v="0"/>
    <n v="0"/>
    <n v="0"/>
    <n v="0"/>
    <n v="0"/>
    <n v="0"/>
    <n v="-6859"/>
    <n v="-5214.53"/>
    <x v="0"/>
    <n v="3300"/>
    <x v="17"/>
    <s v="OASDHI/FICA"/>
  </r>
  <r>
    <s v="72"/>
    <s v="01"/>
    <s v="00"/>
    <s v="03"/>
    <x v="17"/>
    <s v="0000"/>
    <s v="332800"/>
    <s v="6720"/>
    <n v="3564"/>
    <n v="0"/>
    <n v="3564"/>
    <n v="3225.93"/>
    <n v="338.07"/>
    <n v="50"/>
    <n v="0"/>
    <n v="50"/>
    <n v="4.0999999999999996"/>
    <n v="0"/>
    <n v="45.9"/>
    <n v="-3514"/>
    <n v="-3175.93"/>
    <x v="0"/>
    <n v="3300"/>
    <x v="17"/>
    <s v="OASDHI/FICA"/>
  </r>
  <r>
    <s v="72"/>
    <s v="01"/>
    <s v="00"/>
    <s v="03"/>
    <x v="17"/>
    <s v="0000"/>
    <s v="334600"/>
    <s v="6720"/>
    <n v="2437"/>
    <n v="0"/>
    <n v="2437"/>
    <n v="1973.98"/>
    <n v="463.02"/>
    <n v="12"/>
    <n v="0"/>
    <n v="12"/>
    <n v="0.96"/>
    <n v="0"/>
    <n v="11.04"/>
    <n v="-2425"/>
    <n v="-1961.98"/>
    <x v="0"/>
    <n v="3300"/>
    <x v="17"/>
    <s v="OASDHI/FICA"/>
  </r>
  <r>
    <s v="72"/>
    <s v="01"/>
    <s v="00"/>
    <s v="03"/>
    <x v="17"/>
    <s v="0000"/>
    <s v="342100"/>
    <s v="6720"/>
    <n v="463"/>
    <n v="0"/>
    <n v="463"/>
    <n v="598.88"/>
    <n v="-135.88"/>
    <n v="0"/>
    <n v="0"/>
    <n v="0"/>
    <n v="0"/>
    <n v="0"/>
    <n v="0"/>
    <n v="-463"/>
    <n v="-598.88"/>
    <x v="0"/>
    <n v="3400"/>
    <x v="17"/>
    <s v="HEALTH AND WELFARE BENEFITS"/>
  </r>
  <r>
    <s v="72"/>
    <s v="01"/>
    <s v="00"/>
    <s v="03"/>
    <x v="17"/>
    <s v="0000"/>
    <s v="342200"/>
    <s v="6720"/>
    <n v="1105"/>
    <n v="-1105"/>
    <n v="0"/>
    <n v="0"/>
    <n v="0"/>
    <n v="0"/>
    <n v="0"/>
    <n v="0"/>
    <n v="0"/>
    <n v="0"/>
    <n v="0"/>
    <n v="-1105"/>
    <n v="0"/>
    <x v="0"/>
    <n v="3400"/>
    <x v="17"/>
    <s v="HEALTH AND WELFARE BENEFITS"/>
  </r>
  <r>
    <s v="72"/>
    <s v="01"/>
    <s v="00"/>
    <s v="03"/>
    <x v="17"/>
    <s v="0000"/>
    <s v="342300"/>
    <s v="6720"/>
    <n v="14113"/>
    <n v="0"/>
    <n v="14113"/>
    <n v="11760.7"/>
    <n v="2352.3000000000002"/>
    <n v="0"/>
    <n v="0"/>
    <n v="0"/>
    <n v="0"/>
    <n v="0"/>
    <n v="0"/>
    <n v="-14113"/>
    <n v="-11760.7"/>
    <x v="0"/>
    <n v="3400"/>
    <x v="17"/>
    <s v="HEALTH AND WELFARE BENEFITS"/>
  </r>
  <r>
    <s v="72"/>
    <s v="01"/>
    <s v="00"/>
    <s v="03"/>
    <x v="17"/>
    <s v="0000"/>
    <s v="342400"/>
    <s v="6720"/>
    <n v="0"/>
    <n v="13897.68"/>
    <n v="13897.68"/>
    <n v="10423.26"/>
    <n v="3474.42"/>
    <n v="0"/>
    <n v="0"/>
    <n v="0"/>
    <n v="0"/>
    <n v="0"/>
    <n v="0"/>
    <n v="0"/>
    <n v="-10423.26"/>
    <x v="0"/>
    <n v="3400"/>
    <x v="17"/>
    <s v="HEALTH AND WELFARE BENEFITS"/>
  </r>
  <r>
    <s v="72"/>
    <s v="01"/>
    <s v="00"/>
    <s v="03"/>
    <x v="17"/>
    <s v="0000"/>
    <s v="342500"/>
    <s v="6720"/>
    <n v="18"/>
    <n v="0"/>
    <n v="18"/>
    <n v="161.37"/>
    <n v="-143.37"/>
    <n v="0"/>
    <n v="0"/>
    <n v="0"/>
    <n v="0"/>
    <n v="0"/>
    <n v="0"/>
    <n v="-18"/>
    <n v="-161.37"/>
    <x v="0"/>
    <n v="3400"/>
    <x v="17"/>
    <s v="HEALTH AND WELFARE BENEFITS"/>
  </r>
  <r>
    <s v="72"/>
    <s v="01"/>
    <s v="00"/>
    <s v="03"/>
    <x v="17"/>
    <s v="0000"/>
    <s v="352000"/>
    <s v="6720"/>
    <n v="55"/>
    <n v="0"/>
    <n v="55"/>
    <n v="42.06"/>
    <n v="12.94"/>
    <n v="0"/>
    <n v="0"/>
    <n v="0"/>
    <n v="0"/>
    <n v="0"/>
    <n v="0"/>
    <n v="-55"/>
    <n v="-42.06"/>
    <x v="0"/>
    <n v="3500"/>
    <x v="17"/>
    <s v="STATE UNEMPLOYMENT INSURANCE"/>
  </r>
  <r>
    <s v="72"/>
    <s v="01"/>
    <s v="00"/>
    <s v="03"/>
    <x v="17"/>
    <s v="0000"/>
    <s v="352800"/>
    <s v="6720"/>
    <n v="29"/>
    <n v="0"/>
    <n v="29"/>
    <n v="25.96"/>
    <n v="3.04"/>
    <n v="0"/>
    <n v="0"/>
    <n v="0"/>
    <n v="0.03"/>
    <n v="0"/>
    <n v="-0.03"/>
    <n v="-29"/>
    <n v="-25.96"/>
    <x v="0"/>
    <n v="3500"/>
    <x v="17"/>
    <s v="STATE UNEMPLOYMENT INSURANCE"/>
  </r>
  <r>
    <s v="72"/>
    <s v="01"/>
    <s v="00"/>
    <s v="03"/>
    <x v="17"/>
    <s v="0000"/>
    <s v="362000"/>
    <s v="6720"/>
    <n v="125"/>
    <n v="0"/>
    <n v="125"/>
    <n v="1125"/>
    <n v="-1000"/>
    <n v="0"/>
    <n v="0"/>
    <n v="0"/>
    <n v="0"/>
    <n v="0"/>
    <n v="0"/>
    <n v="-125"/>
    <n v="-1125"/>
    <x v="0"/>
    <n v="3600"/>
    <x v="17"/>
    <s v="WORKERS COMPENSATION INSURANCE"/>
  </r>
  <r>
    <s v="72"/>
    <s v="01"/>
    <s v="00"/>
    <s v="03"/>
    <x v="17"/>
    <s v="0000"/>
    <s v="362800"/>
    <s v="6720"/>
    <n v="1500"/>
    <n v="0"/>
    <n v="1500"/>
    <n v="1250"/>
    <n v="250"/>
    <n v="0"/>
    <n v="0"/>
    <n v="0"/>
    <n v="0"/>
    <n v="0"/>
    <n v="0"/>
    <n v="-1500"/>
    <n v="-1250"/>
    <x v="0"/>
    <n v="3600"/>
    <x v="17"/>
    <s v="WORKERS COMPENSATION INSURANCE"/>
  </r>
  <r>
    <s v="72"/>
    <s v="01"/>
    <s v="00"/>
    <s v="03"/>
    <x v="17"/>
    <s v="0000"/>
    <s v="392000"/>
    <s v="6720"/>
    <n v="4"/>
    <n v="0"/>
    <n v="4"/>
    <n v="37.26"/>
    <n v="-33.26"/>
    <n v="0"/>
    <n v="0"/>
    <n v="0"/>
    <n v="0"/>
    <n v="0"/>
    <n v="0"/>
    <n v="-4"/>
    <n v="-37.26"/>
    <x v="0"/>
    <n v="3900"/>
    <x v="17"/>
    <s v="OTHER BENEFITS"/>
  </r>
  <r>
    <s v="72"/>
    <s v="01"/>
    <s v="00"/>
    <s v="03"/>
    <x v="17"/>
    <s v="0000"/>
    <s v="392800"/>
    <s v="6720"/>
    <n v="50"/>
    <n v="0"/>
    <n v="50"/>
    <n v="41.4"/>
    <n v="8.6"/>
    <n v="0"/>
    <n v="0"/>
    <n v="0"/>
    <n v="0"/>
    <n v="0"/>
    <n v="0"/>
    <n v="-50"/>
    <n v="-41.4"/>
    <x v="0"/>
    <n v="3900"/>
    <x v="17"/>
    <s v="OTHER BENEFITS"/>
  </r>
  <r>
    <s v="72"/>
    <s v="01"/>
    <s v="00"/>
    <s v="03"/>
    <x v="17"/>
    <s v="0000"/>
    <s v="398200"/>
    <s v="6720"/>
    <n v="2"/>
    <n v="0"/>
    <n v="2"/>
    <n v="18"/>
    <n v="-16"/>
    <n v="0"/>
    <n v="0"/>
    <n v="0"/>
    <n v="0"/>
    <n v="0"/>
    <n v="0"/>
    <n v="-2"/>
    <n v="-18"/>
    <x v="0"/>
    <n v="3900"/>
    <x v="17"/>
    <s v="OTHER BENEFITS"/>
  </r>
  <r>
    <s v="72"/>
    <s v="01"/>
    <s v="00"/>
    <s v="03"/>
    <x v="17"/>
    <s v="0000"/>
    <s v="398300"/>
    <s v="6720"/>
    <n v="24"/>
    <n v="0"/>
    <n v="24"/>
    <n v="20"/>
    <n v="4"/>
    <n v="0"/>
    <n v="0"/>
    <n v="0"/>
    <n v="0"/>
    <n v="0"/>
    <n v="0"/>
    <n v="-24"/>
    <n v="-20"/>
    <x v="0"/>
    <n v="3900"/>
    <x v="17"/>
    <s v="OTHER BENEFITS"/>
  </r>
  <r>
    <s v="72"/>
    <s v="01"/>
    <s v="00"/>
    <s v="03"/>
    <x v="17"/>
    <s v="0000"/>
    <s v="520800"/>
    <s v="6720"/>
    <n v="0"/>
    <n v="600"/>
    <n v="600"/>
    <n v="550"/>
    <n v="50"/>
    <n v="800"/>
    <n v="-800"/>
    <n v="0"/>
    <n v="0"/>
    <n v="0"/>
    <n v="0"/>
    <n v="800"/>
    <n v="250"/>
    <x v="4"/>
    <n v="5200"/>
    <x v="17"/>
    <s v="TRAVEL &amp; CONFERENCE EXPENSES"/>
  </r>
  <r>
    <s v="72"/>
    <s v="01"/>
    <s v="00"/>
    <s v="03"/>
    <x v="18"/>
    <s v="0000"/>
    <s v="210000"/>
    <s v="6720"/>
    <n v="13418"/>
    <n v="0"/>
    <n v="13418"/>
    <n v="81324.05"/>
    <n v="-67906.05"/>
    <n v="277652"/>
    <n v="0"/>
    <n v="277652"/>
    <n v="116490.49"/>
    <n v="0"/>
    <n v="161161.51"/>
    <n v="264234"/>
    <n v="196327.95"/>
    <x v="2"/>
    <n v="2100"/>
    <x v="18"/>
    <s v="CLASSIFIED MANAGERS-NON-INSTRU"/>
  </r>
  <r>
    <s v="72"/>
    <s v="01"/>
    <s v="00"/>
    <s v="03"/>
    <x v="18"/>
    <s v="0000"/>
    <s v="210000"/>
    <s v="6910"/>
    <n v="37737"/>
    <n v="0"/>
    <n v="37737"/>
    <n v="30846.25"/>
    <n v="6890.75"/>
    <n v="0"/>
    <n v="0"/>
    <n v="0"/>
    <n v="348.75"/>
    <n v="0"/>
    <n v="-348.75"/>
    <n v="-37737"/>
    <n v="-30846.25"/>
    <x v="2"/>
    <n v="2100"/>
    <x v="18"/>
    <s v="CLASSIFIED MANAGERS-NON-INSTRU"/>
  </r>
  <r>
    <s v="72"/>
    <s v="01"/>
    <s v="00"/>
    <s v="03"/>
    <x v="18"/>
    <s v="0000"/>
    <s v="210000"/>
    <s v="6940"/>
    <n v="8386"/>
    <n v="0"/>
    <n v="8386"/>
    <n v="3167.56"/>
    <n v="5218.4399999999996"/>
    <n v="0"/>
    <n v="0"/>
    <n v="0"/>
    <n v="87.19"/>
    <n v="0"/>
    <n v="-87.19"/>
    <n v="-8386"/>
    <n v="-3167.56"/>
    <x v="2"/>
    <n v="2100"/>
    <x v="18"/>
    <s v="CLASSIFIED MANAGERS-NON-INSTRU"/>
  </r>
  <r>
    <s v="72"/>
    <s v="01"/>
    <s v="00"/>
    <s v="03"/>
    <x v="18"/>
    <s v="0000"/>
    <s v="210000"/>
    <s v="6960"/>
    <n v="24319"/>
    <n v="-12000"/>
    <n v="12319"/>
    <n v="6954.32"/>
    <n v="5364.68"/>
    <n v="0"/>
    <n v="0"/>
    <n v="0"/>
    <n v="174.36"/>
    <n v="0"/>
    <n v="-174.36"/>
    <n v="-24319"/>
    <n v="-6954.32"/>
    <x v="2"/>
    <n v="2100"/>
    <x v="18"/>
    <s v="CLASSIFIED MANAGERS-NON-INSTRU"/>
  </r>
  <r>
    <s v="72"/>
    <s v="01"/>
    <s v="00"/>
    <s v="03"/>
    <x v="18"/>
    <s v="0000"/>
    <s v="218100"/>
    <s v="6720"/>
    <n v="223580"/>
    <n v="0"/>
    <n v="223580"/>
    <n v="271341.81"/>
    <n v="-47761.81"/>
    <n v="500694"/>
    <n v="-14000"/>
    <n v="486694"/>
    <n v="193338.19"/>
    <n v="0"/>
    <n v="293355.81"/>
    <n v="277114"/>
    <n v="229352.19"/>
    <x v="2"/>
    <n v="2100"/>
    <x v="18"/>
    <s v="CLASSIFIED MANAGERS-NON-INSTRU"/>
  </r>
  <r>
    <s v="72"/>
    <s v="01"/>
    <s v="00"/>
    <s v="03"/>
    <x v="18"/>
    <s v="0000"/>
    <s v="218100"/>
    <s v="6910"/>
    <n v="5333"/>
    <n v="0"/>
    <n v="5333"/>
    <n v="4162.01"/>
    <n v="1170.99"/>
    <n v="0"/>
    <n v="0"/>
    <n v="0"/>
    <n v="1.42"/>
    <n v="0"/>
    <n v="-1.42"/>
    <n v="-5333"/>
    <n v="-4162.01"/>
    <x v="2"/>
    <n v="2100"/>
    <x v="18"/>
    <s v="CLASSIFIED MANAGERS-NON-INSTRU"/>
  </r>
  <r>
    <s v="72"/>
    <s v="01"/>
    <s v="00"/>
    <s v="03"/>
    <x v="18"/>
    <s v="0000"/>
    <s v="218100"/>
    <s v="6940"/>
    <n v="13169"/>
    <n v="0"/>
    <n v="13169"/>
    <n v="10402.370000000001"/>
    <n v="2766.63"/>
    <n v="0"/>
    <n v="0"/>
    <n v="0"/>
    <n v="4.21"/>
    <n v="0"/>
    <n v="-4.21"/>
    <n v="-13169"/>
    <n v="-10402.370000000001"/>
    <x v="2"/>
    <n v="2100"/>
    <x v="18"/>
    <s v="CLASSIFIED MANAGERS-NON-INSTRU"/>
  </r>
  <r>
    <s v="72"/>
    <s v="01"/>
    <s v="00"/>
    <s v="03"/>
    <x v="18"/>
    <s v="0000"/>
    <s v="218100"/>
    <s v="6960"/>
    <n v="15631"/>
    <n v="0"/>
    <n v="15631"/>
    <n v="13159.51"/>
    <n v="2471.4899999999998"/>
    <n v="0"/>
    <n v="0"/>
    <n v="0"/>
    <n v="9.7899999999999991"/>
    <n v="0"/>
    <n v="-9.7899999999999991"/>
    <n v="-15631"/>
    <n v="-13159.51"/>
    <x v="2"/>
    <n v="2100"/>
    <x v="18"/>
    <s v="CLASSIFIED MANAGERS-NON-INSTRU"/>
  </r>
  <r>
    <s v="72"/>
    <s v="01"/>
    <s v="00"/>
    <s v="03"/>
    <x v="18"/>
    <s v="0000"/>
    <s v="238100"/>
    <s v="6720"/>
    <n v="0"/>
    <n v="0"/>
    <n v="0"/>
    <n v="1615.5"/>
    <n v="-1615.5"/>
    <n v="0"/>
    <n v="0"/>
    <n v="0"/>
    <n v="360"/>
    <n v="0"/>
    <n v="-360"/>
    <n v="0"/>
    <n v="-1615.5"/>
    <x v="2"/>
    <n v="2300"/>
    <x v="18"/>
    <s v="NON-INSTRUCTION HOURLY CLASS."/>
  </r>
  <r>
    <s v="72"/>
    <s v="01"/>
    <s v="00"/>
    <s v="03"/>
    <x v="18"/>
    <s v="0000"/>
    <s v="238200"/>
    <s v="6720"/>
    <n v="0"/>
    <n v="12000"/>
    <n v="12000"/>
    <n v="2910.19"/>
    <n v="9089.81"/>
    <n v="0"/>
    <n v="0"/>
    <n v="0"/>
    <n v="660.33"/>
    <n v="0"/>
    <n v="-660.33"/>
    <n v="0"/>
    <n v="-2910.19"/>
    <x v="2"/>
    <n v="2300"/>
    <x v="18"/>
    <s v="NON-INSTRUCTION HOURLY CLASS."/>
  </r>
  <r>
    <s v="72"/>
    <s v="01"/>
    <s v="00"/>
    <s v="03"/>
    <x v="18"/>
    <s v="0000"/>
    <s v="238500"/>
    <s v="6720"/>
    <n v="1000"/>
    <n v="0"/>
    <n v="1000"/>
    <n v="0"/>
    <n v="1000"/>
    <n v="45000"/>
    <n v="0"/>
    <n v="45000"/>
    <n v="12145.18"/>
    <n v="0"/>
    <n v="32854.82"/>
    <n v="44000"/>
    <n v="45000"/>
    <x v="2"/>
    <n v="2300"/>
    <x v="18"/>
    <s v="NON-INSTRUCTION HOURLY CLASS."/>
  </r>
  <r>
    <s v="72"/>
    <s v="01"/>
    <s v="00"/>
    <s v="03"/>
    <x v="18"/>
    <s v="0000"/>
    <s v="238600"/>
    <s v="6720"/>
    <n v="0"/>
    <n v="0"/>
    <n v="0"/>
    <n v="0"/>
    <n v="0"/>
    <n v="0"/>
    <n v="14000"/>
    <n v="14000"/>
    <n v="13345.16"/>
    <n v="0"/>
    <n v="654.84"/>
    <n v="0"/>
    <n v="0"/>
    <x v="2"/>
    <n v="2300"/>
    <x v="18"/>
    <s v="NON-INSTRUCTION HOURLY CLASS."/>
  </r>
  <r>
    <s v="72"/>
    <s v="01"/>
    <s v="00"/>
    <s v="03"/>
    <x v="18"/>
    <s v="0000"/>
    <s v="238700"/>
    <s v="6720"/>
    <n v="0"/>
    <n v="0"/>
    <n v="0"/>
    <n v="213.48"/>
    <n v="-213.48"/>
    <n v="0"/>
    <n v="0"/>
    <n v="0"/>
    <n v="516.03"/>
    <n v="0"/>
    <n v="-516.03"/>
    <n v="0"/>
    <n v="-213.48"/>
    <x v="2"/>
    <n v="2300"/>
    <x v="18"/>
    <s v="NON-INSTRUCTION HOURLY CLASS."/>
  </r>
  <r>
    <s v="72"/>
    <s v="01"/>
    <s v="00"/>
    <s v="03"/>
    <x v="18"/>
    <s v="0000"/>
    <s v="322000"/>
    <s v="6720"/>
    <n v="1535"/>
    <n v="0"/>
    <n v="1535"/>
    <n v="8261.5300000000007"/>
    <n v="-6726.53"/>
    <n v="32647"/>
    <n v="0"/>
    <n v="32647"/>
    <n v="13660.04"/>
    <n v="0"/>
    <n v="18986.96"/>
    <n v="31112"/>
    <n v="24385.47"/>
    <x v="0"/>
    <n v="3200"/>
    <x v="18"/>
    <s v="CLASSIFIED RETIREMENT"/>
  </r>
  <r>
    <s v="72"/>
    <s v="01"/>
    <s v="00"/>
    <s v="03"/>
    <x v="18"/>
    <s v="0000"/>
    <s v="322000"/>
    <s v="6910"/>
    <n v="4318"/>
    <n v="0"/>
    <n v="4318"/>
    <n v="3208.32"/>
    <n v="1109.68"/>
    <n v="0"/>
    <n v="0"/>
    <n v="0"/>
    <n v="29.15"/>
    <n v="0"/>
    <n v="-29.15"/>
    <n v="-4318"/>
    <n v="-3208.32"/>
    <x v="0"/>
    <n v="3200"/>
    <x v="18"/>
    <s v="CLASSIFIED RETIREMENT"/>
  </r>
  <r>
    <s v="72"/>
    <s v="01"/>
    <s v="00"/>
    <s v="03"/>
    <x v="18"/>
    <s v="0000"/>
    <s v="322000"/>
    <s v="6940"/>
    <n v="959"/>
    <n v="0"/>
    <n v="959"/>
    <n v="282.16000000000003"/>
    <n v="676.84"/>
    <n v="0"/>
    <n v="0"/>
    <n v="0"/>
    <n v="7.29"/>
    <n v="0"/>
    <n v="-7.29"/>
    <n v="-959"/>
    <n v="-282.16000000000003"/>
    <x v="0"/>
    <n v="3200"/>
    <x v="18"/>
    <s v="CLASSIFIED RETIREMENT"/>
  </r>
  <r>
    <s v="72"/>
    <s v="01"/>
    <s v="00"/>
    <s v="03"/>
    <x v="18"/>
    <s v="0000"/>
    <s v="322000"/>
    <s v="6960"/>
    <n v="2782"/>
    <n v="0"/>
    <n v="2782"/>
    <n v="635.16999999999996"/>
    <n v="2146.83"/>
    <n v="0"/>
    <n v="0"/>
    <n v="0"/>
    <n v="14.58"/>
    <n v="0"/>
    <n v="-14.58"/>
    <n v="-2782"/>
    <n v="-635.16999999999996"/>
    <x v="0"/>
    <n v="3200"/>
    <x v="18"/>
    <s v="CLASSIFIED RETIREMENT"/>
  </r>
  <r>
    <s v="72"/>
    <s v="01"/>
    <s v="00"/>
    <s v="03"/>
    <x v="18"/>
    <s v="0000"/>
    <s v="322800"/>
    <s v="6720"/>
    <n v="25618"/>
    <n v="0"/>
    <n v="25618"/>
    <n v="29035.81"/>
    <n v="-3417.81"/>
    <n v="59176"/>
    <n v="0"/>
    <n v="59176"/>
    <n v="26280.880000000001"/>
    <n v="0"/>
    <n v="32895.120000000003"/>
    <n v="33558"/>
    <n v="30140.19"/>
    <x v="0"/>
    <n v="3200"/>
    <x v="18"/>
    <s v="CLASSIFIED RETIREMENT"/>
  </r>
  <r>
    <s v="72"/>
    <s v="01"/>
    <s v="00"/>
    <s v="03"/>
    <x v="18"/>
    <s v="0000"/>
    <s v="322800"/>
    <s v="6910"/>
    <n v="611"/>
    <n v="0"/>
    <n v="611"/>
    <n v="476.24"/>
    <n v="134.76"/>
    <n v="0"/>
    <n v="0"/>
    <n v="0"/>
    <n v="0.17"/>
    <n v="0"/>
    <n v="-0.17"/>
    <n v="-611"/>
    <n v="-476.24"/>
    <x v="0"/>
    <n v="3200"/>
    <x v="18"/>
    <s v="CLASSIFIED RETIREMENT"/>
  </r>
  <r>
    <s v="72"/>
    <s v="01"/>
    <s v="00"/>
    <s v="03"/>
    <x v="18"/>
    <s v="0000"/>
    <s v="322800"/>
    <s v="6940"/>
    <n v="1509"/>
    <n v="0"/>
    <n v="1509"/>
    <n v="1190.28"/>
    <n v="318.72000000000003"/>
    <n v="0"/>
    <n v="0"/>
    <n v="0"/>
    <n v="0.5"/>
    <n v="0"/>
    <n v="-0.5"/>
    <n v="-1509"/>
    <n v="-1190.28"/>
    <x v="0"/>
    <n v="3200"/>
    <x v="18"/>
    <s v="CLASSIFIED RETIREMENT"/>
  </r>
  <r>
    <s v="72"/>
    <s v="01"/>
    <s v="00"/>
    <s v="03"/>
    <x v="18"/>
    <s v="0000"/>
    <s v="322800"/>
    <s v="6960"/>
    <n v="1791"/>
    <n v="0"/>
    <n v="1791"/>
    <n v="1505.64"/>
    <n v="285.36"/>
    <n v="0"/>
    <n v="0"/>
    <n v="0"/>
    <n v="1.1499999999999999"/>
    <n v="0"/>
    <n v="-1.1499999999999999"/>
    <n v="-1791"/>
    <n v="-1505.64"/>
    <x v="0"/>
    <n v="3200"/>
    <x v="18"/>
    <s v="CLASSIFIED RETIREMENT"/>
  </r>
  <r>
    <s v="72"/>
    <s v="01"/>
    <s v="00"/>
    <s v="03"/>
    <x v="18"/>
    <s v="0000"/>
    <s v="332000"/>
    <s v="6720"/>
    <n v="832"/>
    <n v="0"/>
    <n v="832"/>
    <n v="5019.21"/>
    <n v="-4187.21"/>
    <n v="17214"/>
    <n v="0"/>
    <n v="17214"/>
    <n v="7175.22"/>
    <n v="0"/>
    <n v="10038.780000000001"/>
    <n v="16382"/>
    <n v="12194.79"/>
    <x v="0"/>
    <n v="3300"/>
    <x v="18"/>
    <s v="OASDHI/FICA"/>
  </r>
  <r>
    <s v="72"/>
    <s v="01"/>
    <s v="00"/>
    <s v="03"/>
    <x v="18"/>
    <s v="0000"/>
    <s v="332000"/>
    <s v="6910"/>
    <n v="2340"/>
    <n v="0"/>
    <n v="2340"/>
    <n v="1898.9"/>
    <n v="441.1"/>
    <n v="0"/>
    <n v="0"/>
    <n v="0"/>
    <n v="21.62"/>
    <n v="0"/>
    <n v="-21.62"/>
    <n v="-2340"/>
    <n v="-1898.9"/>
    <x v="0"/>
    <n v="3300"/>
    <x v="18"/>
    <s v="OASDHI/FICA"/>
  </r>
  <r>
    <s v="72"/>
    <s v="01"/>
    <s v="00"/>
    <s v="03"/>
    <x v="18"/>
    <s v="0000"/>
    <s v="332000"/>
    <s v="6940"/>
    <n v="520"/>
    <n v="0"/>
    <n v="520"/>
    <n v="206.8"/>
    <n v="313.2"/>
    <n v="0"/>
    <n v="0"/>
    <n v="0"/>
    <n v="5.41"/>
    <n v="0"/>
    <n v="-5.41"/>
    <n v="-520"/>
    <n v="-206.8"/>
    <x v="0"/>
    <n v="3300"/>
    <x v="18"/>
    <s v="OASDHI/FICA"/>
  </r>
  <r>
    <s v="72"/>
    <s v="01"/>
    <s v="00"/>
    <s v="03"/>
    <x v="18"/>
    <s v="0000"/>
    <s v="332000"/>
    <s v="6960"/>
    <n v="1508"/>
    <n v="0"/>
    <n v="1508"/>
    <n v="426.94"/>
    <n v="1081.06"/>
    <n v="0"/>
    <n v="0"/>
    <n v="0"/>
    <n v="10.81"/>
    <n v="0"/>
    <n v="-10.81"/>
    <n v="-1508"/>
    <n v="-426.94"/>
    <x v="0"/>
    <n v="3300"/>
    <x v="18"/>
    <s v="OASDHI/FICA"/>
  </r>
  <r>
    <s v="72"/>
    <s v="01"/>
    <s v="00"/>
    <s v="03"/>
    <x v="18"/>
    <s v="0000"/>
    <s v="332800"/>
    <s v="6720"/>
    <n v="13862"/>
    <n v="0"/>
    <n v="13862"/>
    <n v="15584.47"/>
    <n v="-1722.47"/>
    <n v="31055"/>
    <n v="0"/>
    <n v="31055"/>
    <n v="13763.09"/>
    <n v="0"/>
    <n v="17291.91"/>
    <n v="17193"/>
    <n v="15470.53"/>
    <x v="0"/>
    <n v="3300"/>
    <x v="18"/>
    <s v="OASDHI/FICA"/>
  </r>
  <r>
    <s v="72"/>
    <s v="01"/>
    <s v="00"/>
    <s v="03"/>
    <x v="18"/>
    <s v="0000"/>
    <s v="332800"/>
    <s v="6910"/>
    <n v="331"/>
    <n v="0"/>
    <n v="331"/>
    <n v="331.46"/>
    <n v="-0.46"/>
    <n v="186"/>
    <n v="0"/>
    <n v="186"/>
    <n v="0.09"/>
    <n v="0"/>
    <n v="185.91"/>
    <n v="-145"/>
    <n v="-145.45999999999998"/>
    <x v="0"/>
    <n v="3300"/>
    <x v="18"/>
    <s v="OASDHI/FICA"/>
  </r>
  <r>
    <s v="72"/>
    <s v="01"/>
    <s v="00"/>
    <s v="03"/>
    <x v="18"/>
    <s v="0000"/>
    <s v="332800"/>
    <s v="6940"/>
    <n v="816"/>
    <n v="0"/>
    <n v="816"/>
    <n v="629.5"/>
    <n v="186.5"/>
    <n v="0"/>
    <n v="0"/>
    <n v="0"/>
    <n v="0.26"/>
    <n v="0"/>
    <n v="-0.26"/>
    <n v="-816"/>
    <n v="-629.5"/>
    <x v="0"/>
    <n v="3300"/>
    <x v="18"/>
    <s v="OASDHI/FICA"/>
  </r>
  <r>
    <s v="72"/>
    <s v="01"/>
    <s v="00"/>
    <s v="03"/>
    <x v="18"/>
    <s v="0000"/>
    <s v="332800"/>
    <s v="6960"/>
    <n v="969"/>
    <n v="0"/>
    <n v="969"/>
    <n v="790.23"/>
    <n v="178.77"/>
    <n v="0"/>
    <n v="0"/>
    <n v="0"/>
    <n v="0.61"/>
    <n v="0"/>
    <n v="-0.61"/>
    <n v="-969"/>
    <n v="-790.23"/>
    <x v="0"/>
    <n v="3300"/>
    <x v="18"/>
    <s v="OASDHI/FICA"/>
  </r>
  <r>
    <s v="72"/>
    <s v="01"/>
    <s v="00"/>
    <s v="03"/>
    <x v="18"/>
    <s v="0000"/>
    <s v="334600"/>
    <s v="6720"/>
    <n v="3451"/>
    <n v="0"/>
    <n v="3451"/>
    <n v="4841.99"/>
    <n v="-1390.99"/>
    <n v="11941"/>
    <n v="0"/>
    <n v="11941"/>
    <n v="5122.8100000000004"/>
    <n v="0"/>
    <n v="6818.19"/>
    <n v="8490"/>
    <n v="7099.01"/>
    <x v="0"/>
    <n v="3300"/>
    <x v="18"/>
    <s v="OASDHI/FICA"/>
  </r>
  <r>
    <s v="72"/>
    <s v="01"/>
    <s v="00"/>
    <s v="03"/>
    <x v="18"/>
    <s v="0000"/>
    <s v="334600"/>
    <s v="6910"/>
    <n v="625"/>
    <n v="0"/>
    <n v="625"/>
    <n v="521.65"/>
    <n v="103.35"/>
    <n v="44"/>
    <n v="0"/>
    <n v="44"/>
    <n v="5.08"/>
    <n v="0"/>
    <n v="38.92"/>
    <n v="-581"/>
    <n v="-477.65"/>
    <x v="0"/>
    <n v="3300"/>
    <x v="18"/>
    <s v="OASDHI/FICA"/>
  </r>
  <r>
    <s v="72"/>
    <s v="01"/>
    <s v="00"/>
    <s v="03"/>
    <x v="18"/>
    <s v="0000"/>
    <s v="334600"/>
    <s v="6940"/>
    <n v="313"/>
    <n v="0"/>
    <n v="313"/>
    <n v="195.62"/>
    <n v="117.38"/>
    <n v="0"/>
    <n v="0"/>
    <n v="0"/>
    <n v="1.33"/>
    <n v="0"/>
    <n v="-1.33"/>
    <n v="-313"/>
    <n v="-195.62"/>
    <x v="0"/>
    <n v="3300"/>
    <x v="18"/>
    <s v="OASDHI/FICA"/>
  </r>
  <r>
    <s v="72"/>
    <s v="01"/>
    <s v="00"/>
    <s v="03"/>
    <x v="18"/>
    <s v="0000"/>
    <s v="334600"/>
    <s v="6960"/>
    <n v="579"/>
    <n v="0"/>
    <n v="579"/>
    <n v="284.64"/>
    <n v="294.36"/>
    <n v="0"/>
    <n v="0"/>
    <n v="0"/>
    <n v="2.67"/>
    <n v="0"/>
    <n v="-2.67"/>
    <n v="-579"/>
    <n v="-284.64"/>
    <x v="0"/>
    <n v="3300"/>
    <x v="18"/>
    <s v="OASDHI/FICA"/>
  </r>
  <r>
    <s v="72"/>
    <s v="01"/>
    <s v="00"/>
    <s v="03"/>
    <x v="18"/>
    <s v="0000"/>
    <s v="336000"/>
    <s v="6720"/>
    <n v="0"/>
    <n v="0"/>
    <n v="0"/>
    <n v="21.01"/>
    <n v="-21.01"/>
    <n v="0"/>
    <n v="0"/>
    <n v="0"/>
    <n v="182.19"/>
    <n v="0"/>
    <n v="-182.19"/>
    <n v="0"/>
    <n v="-21.01"/>
    <x v="0"/>
    <n v="3300"/>
    <x v="18"/>
    <s v="OASDHI/FICA"/>
  </r>
  <r>
    <s v="72"/>
    <s v="01"/>
    <s v="00"/>
    <s v="03"/>
    <x v="18"/>
    <s v="0000"/>
    <s v="342000"/>
    <s v="6720"/>
    <n v="13"/>
    <n v="0"/>
    <n v="13"/>
    <n v="0"/>
    <n v="13"/>
    <n v="585"/>
    <n v="0"/>
    <n v="585"/>
    <n v="0"/>
    <n v="0"/>
    <n v="585"/>
    <n v="572"/>
    <n v="585"/>
    <x v="0"/>
    <n v="3400"/>
    <x v="18"/>
    <s v="HEALTH AND WELFARE BENEFITS"/>
  </r>
  <r>
    <s v="72"/>
    <s v="01"/>
    <s v="00"/>
    <s v="03"/>
    <x v="18"/>
    <s v="0000"/>
    <s v="342100"/>
    <s v="6720"/>
    <n v="3891"/>
    <n v="0"/>
    <n v="3891"/>
    <n v="4672.16"/>
    <n v="-781.16"/>
    <n v="11202"/>
    <n v="0"/>
    <n v="11202"/>
    <n v="4189.99"/>
    <n v="0"/>
    <n v="7012.01"/>
    <n v="7311"/>
    <n v="6529.84"/>
    <x v="0"/>
    <n v="3400"/>
    <x v="18"/>
    <s v="HEALTH AND WELFARE BENEFITS"/>
  </r>
  <r>
    <s v="72"/>
    <s v="01"/>
    <s v="00"/>
    <s v="03"/>
    <x v="18"/>
    <s v="0000"/>
    <s v="342100"/>
    <s v="6910"/>
    <n v="549"/>
    <n v="0"/>
    <n v="549"/>
    <n v="448.59"/>
    <n v="100.41"/>
    <n v="0"/>
    <n v="0"/>
    <n v="0"/>
    <n v="0"/>
    <n v="0"/>
    <n v="0"/>
    <n v="-549"/>
    <n v="-448.59"/>
    <x v="0"/>
    <n v="3400"/>
    <x v="18"/>
    <s v="HEALTH AND WELFARE BENEFITS"/>
  </r>
  <r>
    <s v="72"/>
    <s v="01"/>
    <s v="00"/>
    <s v="03"/>
    <x v="18"/>
    <s v="0000"/>
    <s v="342100"/>
    <s v="6940"/>
    <n v="311"/>
    <n v="0"/>
    <n v="311"/>
    <n v="203.21"/>
    <n v="107.79"/>
    <n v="0"/>
    <n v="0"/>
    <n v="0"/>
    <n v="0"/>
    <n v="0"/>
    <n v="0"/>
    <n v="-311"/>
    <n v="-203.21"/>
    <x v="0"/>
    <n v="3400"/>
    <x v="18"/>
    <s v="HEALTH AND WELFARE BENEFITS"/>
  </r>
  <r>
    <s v="72"/>
    <s v="01"/>
    <s v="00"/>
    <s v="03"/>
    <x v="18"/>
    <s v="0000"/>
    <s v="342100"/>
    <s v="6960"/>
    <n v="458"/>
    <n v="0"/>
    <n v="458"/>
    <n v="200.68"/>
    <n v="257.32"/>
    <n v="0"/>
    <n v="0"/>
    <n v="0"/>
    <n v="0"/>
    <n v="0"/>
    <n v="0"/>
    <n v="-458"/>
    <n v="-200.68"/>
    <x v="0"/>
    <n v="3400"/>
    <x v="18"/>
    <s v="HEALTH AND WELFARE BENEFITS"/>
  </r>
  <r>
    <s v="72"/>
    <s v="01"/>
    <s v="00"/>
    <s v="03"/>
    <x v="18"/>
    <s v="0000"/>
    <s v="342200"/>
    <s v="6720"/>
    <n v="0"/>
    <n v="0"/>
    <n v="0"/>
    <n v="0"/>
    <n v="0"/>
    <n v="14031"/>
    <n v="0"/>
    <n v="14031"/>
    <n v="0"/>
    <n v="0"/>
    <n v="14031"/>
    <n v="14031"/>
    <n v="14031"/>
    <x v="0"/>
    <n v="3400"/>
    <x v="18"/>
    <s v="HEALTH AND WELFARE BENEFITS"/>
  </r>
  <r>
    <s v="72"/>
    <s v="01"/>
    <s v="00"/>
    <s v="03"/>
    <x v="18"/>
    <s v="0000"/>
    <s v="342300"/>
    <s v="6720"/>
    <n v="0"/>
    <n v="14000"/>
    <n v="14000"/>
    <n v="16464.98"/>
    <n v="-2464.98"/>
    <n v="14898"/>
    <n v="0"/>
    <n v="14898"/>
    <n v="12415.4"/>
    <n v="0"/>
    <n v="2482.6"/>
    <n v="14898"/>
    <n v="-1566.9799999999996"/>
    <x v="0"/>
    <n v="3400"/>
    <x v="18"/>
    <s v="HEALTH AND WELFARE BENEFITS"/>
  </r>
  <r>
    <s v="72"/>
    <s v="01"/>
    <s v="00"/>
    <s v="03"/>
    <x v="18"/>
    <s v="0000"/>
    <s v="342400"/>
    <s v="6720"/>
    <n v="72628"/>
    <n v="-14000"/>
    <n v="58628"/>
    <n v="69379.25"/>
    <n v="-10751.25"/>
    <n v="128302"/>
    <n v="0"/>
    <n v="128302"/>
    <n v="47333.42"/>
    <n v="0"/>
    <n v="80968.58"/>
    <n v="55674"/>
    <n v="58922.75"/>
    <x v="0"/>
    <n v="3400"/>
    <x v="18"/>
    <s v="HEALTH AND WELFARE BENEFITS"/>
  </r>
  <r>
    <s v="72"/>
    <s v="01"/>
    <s v="00"/>
    <s v="03"/>
    <x v="18"/>
    <s v="0000"/>
    <s v="342400"/>
    <s v="6910"/>
    <n v="7589"/>
    <n v="0"/>
    <n v="7589"/>
    <n v="3516.43"/>
    <n v="4072.57"/>
    <n v="0"/>
    <n v="0"/>
    <n v="0"/>
    <n v="0"/>
    <n v="0"/>
    <n v="0"/>
    <n v="-7589"/>
    <n v="-3516.43"/>
    <x v="0"/>
    <n v="3400"/>
    <x v="18"/>
    <s v="HEALTH AND WELFARE BENEFITS"/>
  </r>
  <r>
    <s v="72"/>
    <s v="01"/>
    <s v="00"/>
    <s v="03"/>
    <x v="18"/>
    <s v="0000"/>
    <s v="342400"/>
    <s v="6940"/>
    <n v="5399"/>
    <n v="0"/>
    <n v="5399"/>
    <n v="3921.64"/>
    <n v="1477.36"/>
    <n v="0"/>
    <n v="0"/>
    <n v="0"/>
    <n v="0"/>
    <n v="0"/>
    <n v="0"/>
    <n v="-5399"/>
    <n v="-3921.64"/>
    <x v="0"/>
    <n v="3400"/>
    <x v="18"/>
    <s v="HEALTH AND WELFARE BENEFITS"/>
  </r>
  <r>
    <s v="72"/>
    <s v="01"/>
    <s v="00"/>
    <s v="03"/>
    <x v="18"/>
    <s v="0000"/>
    <s v="342400"/>
    <s v="6960"/>
    <n v="9107"/>
    <n v="0"/>
    <n v="9107"/>
    <n v="5538.73"/>
    <n v="3568.27"/>
    <n v="0"/>
    <n v="0"/>
    <n v="0"/>
    <n v="0"/>
    <n v="0"/>
    <n v="0"/>
    <n v="-9107"/>
    <n v="-5538.73"/>
    <x v="0"/>
    <n v="3400"/>
    <x v="18"/>
    <s v="HEALTH AND WELFARE BENEFITS"/>
  </r>
  <r>
    <s v="72"/>
    <s v="01"/>
    <s v="00"/>
    <s v="03"/>
    <x v="18"/>
    <s v="0000"/>
    <s v="342500"/>
    <s v="6720"/>
    <n v="1153"/>
    <n v="0"/>
    <n v="1153"/>
    <n v="1184.43"/>
    <n v="-31.43"/>
    <n v="2314"/>
    <n v="0"/>
    <n v="2314"/>
    <n v="803.11"/>
    <n v="0"/>
    <n v="1510.89"/>
    <n v="1161"/>
    <n v="1129.57"/>
    <x v="0"/>
    <n v="3400"/>
    <x v="18"/>
    <s v="HEALTH AND WELFARE BENEFITS"/>
  </r>
  <r>
    <s v="72"/>
    <s v="01"/>
    <s v="00"/>
    <s v="03"/>
    <x v="18"/>
    <s v="0000"/>
    <s v="342500"/>
    <s v="6910"/>
    <n v="123"/>
    <n v="0"/>
    <n v="123"/>
    <n v="105"/>
    <n v="18"/>
    <n v="0"/>
    <n v="0"/>
    <n v="0"/>
    <n v="0"/>
    <n v="0"/>
    <n v="0"/>
    <n v="-123"/>
    <n v="-105"/>
    <x v="0"/>
    <n v="3400"/>
    <x v="18"/>
    <s v="HEALTH AND WELFARE BENEFITS"/>
  </r>
  <r>
    <s v="72"/>
    <s v="01"/>
    <s v="00"/>
    <s v="03"/>
    <x v="18"/>
    <s v="0000"/>
    <s v="342500"/>
    <s v="6940"/>
    <n v="86"/>
    <n v="0"/>
    <n v="86"/>
    <n v="60.99"/>
    <n v="25.01"/>
    <n v="0"/>
    <n v="0"/>
    <n v="0"/>
    <n v="0"/>
    <n v="0"/>
    <n v="0"/>
    <n v="-86"/>
    <n v="-60.99"/>
    <x v="0"/>
    <n v="3400"/>
    <x v="18"/>
    <s v="HEALTH AND WELFARE BENEFITS"/>
  </r>
  <r>
    <s v="72"/>
    <s v="01"/>
    <s v="00"/>
    <s v="03"/>
    <x v="18"/>
    <s v="0000"/>
    <s v="342500"/>
    <s v="6960"/>
    <n v="144"/>
    <n v="0"/>
    <n v="144"/>
    <n v="83.98"/>
    <n v="60.02"/>
    <n v="0"/>
    <n v="0"/>
    <n v="0"/>
    <n v="0"/>
    <n v="0"/>
    <n v="0"/>
    <n v="-144"/>
    <n v="-83.98"/>
    <x v="0"/>
    <n v="3400"/>
    <x v="18"/>
    <s v="HEALTH AND WELFARE BENEFITS"/>
  </r>
  <r>
    <s v="72"/>
    <s v="01"/>
    <s v="00"/>
    <s v="03"/>
    <x v="18"/>
    <s v="0000"/>
    <s v="352000"/>
    <s v="6720"/>
    <n v="7"/>
    <n v="0"/>
    <n v="7"/>
    <n v="40.47"/>
    <n v="-33.47"/>
    <n v="139"/>
    <n v="0"/>
    <n v="139"/>
    <n v="57.93"/>
    <n v="0"/>
    <n v="81.069999999999993"/>
    <n v="132"/>
    <n v="98.53"/>
    <x v="0"/>
    <n v="3500"/>
    <x v="18"/>
    <s v="STATE UNEMPLOYMENT INSURANCE"/>
  </r>
  <r>
    <s v="72"/>
    <s v="01"/>
    <s v="00"/>
    <s v="03"/>
    <x v="18"/>
    <s v="0000"/>
    <s v="352000"/>
    <s v="6910"/>
    <n v="19"/>
    <n v="0"/>
    <n v="19"/>
    <n v="15.33"/>
    <n v="3.67"/>
    <n v="0"/>
    <n v="0"/>
    <n v="0"/>
    <n v="0.17"/>
    <n v="0"/>
    <n v="-0.17"/>
    <n v="-19"/>
    <n v="-15.33"/>
    <x v="0"/>
    <n v="3500"/>
    <x v="18"/>
    <s v="STATE UNEMPLOYMENT INSURANCE"/>
  </r>
  <r>
    <s v="72"/>
    <s v="01"/>
    <s v="00"/>
    <s v="03"/>
    <x v="18"/>
    <s v="0000"/>
    <s v="352000"/>
    <s v="6940"/>
    <n v="4"/>
    <n v="0"/>
    <n v="4"/>
    <n v="1.58"/>
    <n v="2.42"/>
    <n v="0"/>
    <n v="0"/>
    <n v="0"/>
    <n v="0.04"/>
    <n v="0"/>
    <n v="-0.04"/>
    <n v="-4"/>
    <n v="-1.58"/>
    <x v="0"/>
    <n v="3500"/>
    <x v="18"/>
    <s v="STATE UNEMPLOYMENT INSURANCE"/>
  </r>
  <r>
    <s v="72"/>
    <s v="01"/>
    <s v="00"/>
    <s v="03"/>
    <x v="18"/>
    <s v="0000"/>
    <s v="352000"/>
    <s v="6960"/>
    <n v="12"/>
    <n v="0"/>
    <n v="12"/>
    <n v="3.44"/>
    <n v="8.56"/>
    <n v="0"/>
    <n v="0"/>
    <n v="0"/>
    <n v="0.09"/>
    <n v="0"/>
    <n v="-0.09"/>
    <n v="-12"/>
    <n v="-3.44"/>
    <x v="0"/>
    <n v="3500"/>
    <x v="18"/>
    <s v="STATE UNEMPLOYMENT INSURANCE"/>
  </r>
  <r>
    <s v="72"/>
    <s v="01"/>
    <s v="00"/>
    <s v="03"/>
    <x v="18"/>
    <s v="0000"/>
    <s v="352800"/>
    <s v="6720"/>
    <n v="112"/>
    <n v="0"/>
    <n v="112"/>
    <n v="126.4"/>
    <n v="-14.4"/>
    <n v="273"/>
    <n v="0"/>
    <n v="273"/>
    <n v="118.74"/>
    <n v="0"/>
    <n v="154.26"/>
    <n v="161"/>
    <n v="146.6"/>
    <x v="0"/>
    <n v="3500"/>
    <x v="18"/>
    <s v="STATE UNEMPLOYMENT INSURANCE"/>
  </r>
  <r>
    <s v="72"/>
    <s v="01"/>
    <s v="00"/>
    <s v="03"/>
    <x v="18"/>
    <s v="0000"/>
    <s v="352800"/>
    <s v="6910"/>
    <n v="3"/>
    <n v="0"/>
    <n v="3"/>
    <n v="2.61"/>
    <n v="0.39"/>
    <n v="2"/>
    <n v="0"/>
    <n v="2"/>
    <n v="0"/>
    <n v="0"/>
    <n v="2"/>
    <n v="-1"/>
    <n v="-0.60999999999999988"/>
    <x v="0"/>
    <n v="3500"/>
    <x v="18"/>
    <s v="STATE UNEMPLOYMENT INSURANCE"/>
  </r>
  <r>
    <s v="72"/>
    <s v="01"/>
    <s v="00"/>
    <s v="03"/>
    <x v="18"/>
    <s v="0000"/>
    <s v="352800"/>
    <s v="6940"/>
    <n v="7"/>
    <n v="0"/>
    <n v="7"/>
    <n v="5.0599999999999996"/>
    <n v="1.94"/>
    <n v="0"/>
    <n v="0"/>
    <n v="0"/>
    <n v="0"/>
    <n v="0"/>
    <n v="0"/>
    <n v="-7"/>
    <n v="-5.0599999999999996"/>
    <x v="0"/>
    <n v="3500"/>
    <x v="18"/>
    <s v="STATE UNEMPLOYMENT INSURANCE"/>
  </r>
  <r>
    <s v="72"/>
    <s v="01"/>
    <s v="00"/>
    <s v="03"/>
    <x v="18"/>
    <s v="0000"/>
    <s v="352800"/>
    <s v="6960"/>
    <n v="8"/>
    <n v="0"/>
    <n v="8"/>
    <n v="6.44"/>
    <n v="1.56"/>
    <n v="0"/>
    <n v="0"/>
    <n v="0"/>
    <n v="0"/>
    <n v="0"/>
    <n v="0"/>
    <n v="-8"/>
    <n v="-6.44"/>
    <x v="0"/>
    <n v="3500"/>
    <x v="18"/>
    <s v="STATE UNEMPLOYMENT INSURANCE"/>
  </r>
  <r>
    <s v="72"/>
    <s v="01"/>
    <s v="00"/>
    <s v="03"/>
    <x v="18"/>
    <s v="0000"/>
    <s v="362000"/>
    <s v="6720"/>
    <n v="240"/>
    <n v="0"/>
    <n v="240"/>
    <n v="1257.5"/>
    <n v="-1017.5"/>
    <n v="4500"/>
    <n v="0"/>
    <n v="4500"/>
    <n v="1871.97"/>
    <n v="0"/>
    <n v="2628.03"/>
    <n v="4260"/>
    <n v="3242.5"/>
    <x v="0"/>
    <n v="3600"/>
    <x v="18"/>
    <s v="WORKERS COMPENSATION INSURANCE"/>
  </r>
  <r>
    <s v="72"/>
    <s v="01"/>
    <s v="00"/>
    <s v="03"/>
    <x v="18"/>
    <s v="0000"/>
    <s v="362000"/>
    <s v="6910"/>
    <n v="675"/>
    <n v="0"/>
    <n v="675"/>
    <n v="706.25"/>
    <n v="-31.25"/>
    <n v="0"/>
    <n v="0"/>
    <n v="0"/>
    <n v="0"/>
    <n v="0"/>
    <n v="0"/>
    <n v="-675"/>
    <n v="-706.25"/>
    <x v="0"/>
    <n v="3600"/>
    <x v="18"/>
    <s v="WORKERS COMPENSATION INSURANCE"/>
  </r>
  <r>
    <s v="72"/>
    <s v="01"/>
    <s v="00"/>
    <s v="03"/>
    <x v="18"/>
    <s v="0000"/>
    <s v="362000"/>
    <s v="6940"/>
    <n v="150"/>
    <n v="0"/>
    <n v="150"/>
    <n v="50"/>
    <n v="100"/>
    <n v="0"/>
    <n v="0"/>
    <n v="0"/>
    <n v="0"/>
    <n v="0"/>
    <n v="0"/>
    <n v="-150"/>
    <n v="-50"/>
    <x v="0"/>
    <n v="3600"/>
    <x v="18"/>
    <s v="WORKERS COMPENSATION INSURANCE"/>
  </r>
  <r>
    <s v="72"/>
    <s v="01"/>
    <s v="00"/>
    <s v="03"/>
    <x v="18"/>
    <s v="0000"/>
    <s v="362000"/>
    <s v="6960"/>
    <n v="435"/>
    <n v="0"/>
    <n v="435"/>
    <n v="111.25"/>
    <n v="323.75"/>
    <n v="0"/>
    <n v="0"/>
    <n v="0"/>
    <n v="0"/>
    <n v="0"/>
    <n v="0"/>
    <n v="-435"/>
    <n v="-111.25"/>
    <x v="0"/>
    <n v="3600"/>
    <x v="18"/>
    <s v="WORKERS COMPENSATION INSURANCE"/>
  </r>
  <r>
    <s v="72"/>
    <s v="01"/>
    <s v="00"/>
    <s v="03"/>
    <x v="18"/>
    <s v="0000"/>
    <s v="362800"/>
    <s v="6720"/>
    <n v="7800"/>
    <n v="0"/>
    <n v="7800"/>
    <n v="8750"/>
    <n v="-950"/>
    <n v="15000"/>
    <n v="0"/>
    <n v="15000"/>
    <n v="5625"/>
    <n v="0"/>
    <n v="9375"/>
    <n v="7200"/>
    <n v="6250"/>
    <x v="0"/>
    <n v="3600"/>
    <x v="18"/>
    <s v="WORKERS COMPENSATION INSURANCE"/>
  </r>
  <r>
    <s v="72"/>
    <s v="01"/>
    <s v="00"/>
    <s v="03"/>
    <x v="18"/>
    <s v="0000"/>
    <s v="362800"/>
    <s v="6910"/>
    <n v="180"/>
    <n v="0"/>
    <n v="180"/>
    <n v="150"/>
    <n v="30"/>
    <n v="0"/>
    <n v="0"/>
    <n v="0"/>
    <n v="0"/>
    <n v="0"/>
    <n v="0"/>
    <n v="-180"/>
    <n v="-150"/>
    <x v="0"/>
    <n v="3600"/>
    <x v="18"/>
    <s v="WORKERS COMPENSATION INSURANCE"/>
  </r>
  <r>
    <s v="72"/>
    <s v="01"/>
    <s v="00"/>
    <s v="03"/>
    <x v="18"/>
    <s v="0000"/>
    <s v="362800"/>
    <s v="6940"/>
    <n v="450"/>
    <n v="0"/>
    <n v="450"/>
    <n v="375"/>
    <n v="75"/>
    <n v="0"/>
    <n v="0"/>
    <n v="0"/>
    <n v="0"/>
    <n v="0"/>
    <n v="0"/>
    <n v="-450"/>
    <n v="-375"/>
    <x v="0"/>
    <n v="3600"/>
    <x v="18"/>
    <s v="WORKERS COMPENSATION INSURANCE"/>
  </r>
  <r>
    <s v="72"/>
    <s v="01"/>
    <s v="00"/>
    <s v="03"/>
    <x v="18"/>
    <s v="0000"/>
    <s v="362800"/>
    <s v="6960"/>
    <n v="570"/>
    <n v="0"/>
    <n v="570"/>
    <n v="475"/>
    <n v="95"/>
    <n v="0"/>
    <n v="0"/>
    <n v="0"/>
    <n v="0"/>
    <n v="0"/>
    <n v="0"/>
    <n v="-570"/>
    <n v="-475"/>
    <x v="0"/>
    <n v="3600"/>
    <x v="18"/>
    <s v="WORKERS COMPENSATION INSURANCE"/>
  </r>
  <r>
    <s v="72"/>
    <s v="01"/>
    <s v="00"/>
    <s v="03"/>
    <x v="18"/>
    <s v="0000"/>
    <s v="392000"/>
    <s v="6720"/>
    <n v="8"/>
    <n v="0"/>
    <n v="8"/>
    <n v="41.64"/>
    <n v="-33.64"/>
    <n v="149"/>
    <n v="0"/>
    <n v="149"/>
    <n v="62"/>
    <n v="0"/>
    <n v="87"/>
    <n v="141"/>
    <n v="107.36"/>
    <x v="0"/>
    <n v="3900"/>
    <x v="18"/>
    <s v="OTHER BENEFITS"/>
  </r>
  <r>
    <s v="72"/>
    <s v="01"/>
    <s v="00"/>
    <s v="03"/>
    <x v="18"/>
    <s v="0000"/>
    <s v="392000"/>
    <s v="6910"/>
    <n v="22"/>
    <n v="0"/>
    <n v="22"/>
    <n v="19.260000000000002"/>
    <n v="2.74"/>
    <n v="0"/>
    <n v="0"/>
    <n v="0"/>
    <n v="0"/>
    <n v="0"/>
    <n v="0"/>
    <n v="-22"/>
    <n v="-19.260000000000002"/>
    <x v="0"/>
    <n v="3900"/>
    <x v="18"/>
    <s v="OTHER BENEFITS"/>
  </r>
  <r>
    <s v="72"/>
    <s v="01"/>
    <s v="00"/>
    <s v="03"/>
    <x v="18"/>
    <s v="0000"/>
    <s v="392000"/>
    <s v="6940"/>
    <n v="5"/>
    <n v="0"/>
    <n v="5"/>
    <n v="1.67"/>
    <n v="3.33"/>
    <n v="0"/>
    <n v="0"/>
    <n v="0"/>
    <n v="0"/>
    <n v="0"/>
    <n v="0"/>
    <n v="-5"/>
    <n v="-1.67"/>
    <x v="0"/>
    <n v="3900"/>
    <x v="18"/>
    <s v="OTHER BENEFITS"/>
  </r>
  <r>
    <s v="72"/>
    <s v="01"/>
    <s v="00"/>
    <s v="03"/>
    <x v="18"/>
    <s v="0000"/>
    <s v="392000"/>
    <s v="6960"/>
    <n v="14"/>
    <n v="0"/>
    <n v="14"/>
    <n v="3.67"/>
    <n v="10.33"/>
    <n v="0"/>
    <n v="0"/>
    <n v="0"/>
    <n v="0"/>
    <n v="0"/>
    <n v="0"/>
    <n v="-14"/>
    <n v="-3.67"/>
    <x v="0"/>
    <n v="3900"/>
    <x v="18"/>
    <s v="OTHER BENEFITS"/>
  </r>
  <r>
    <s v="72"/>
    <s v="01"/>
    <s v="00"/>
    <s v="03"/>
    <x v="18"/>
    <s v="0000"/>
    <s v="392800"/>
    <s v="6720"/>
    <n v="258"/>
    <n v="0"/>
    <n v="258"/>
    <n v="289.82"/>
    <n v="-31.82"/>
    <n v="497"/>
    <n v="0"/>
    <n v="497"/>
    <n v="186.3"/>
    <n v="0"/>
    <n v="310.7"/>
    <n v="239"/>
    <n v="207.18"/>
    <x v="0"/>
    <n v="3900"/>
    <x v="18"/>
    <s v="OTHER BENEFITS"/>
  </r>
  <r>
    <s v="72"/>
    <s v="01"/>
    <s v="00"/>
    <s v="03"/>
    <x v="18"/>
    <s v="0000"/>
    <s v="392800"/>
    <s v="6910"/>
    <n v="6"/>
    <n v="0"/>
    <n v="6"/>
    <n v="5"/>
    <n v="1"/>
    <n v="0"/>
    <n v="0"/>
    <n v="0"/>
    <n v="0"/>
    <n v="0"/>
    <n v="0"/>
    <n v="-6"/>
    <n v="-5"/>
    <x v="0"/>
    <n v="3900"/>
    <x v="18"/>
    <s v="OTHER BENEFITS"/>
  </r>
  <r>
    <s v="72"/>
    <s v="01"/>
    <s v="00"/>
    <s v="03"/>
    <x v="18"/>
    <s v="0000"/>
    <s v="392800"/>
    <s v="6940"/>
    <n v="15"/>
    <n v="0"/>
    <n v="15"/>
    <n v="12.4"/>
    <n v="2.6"/>
    <n v="0"/>
    <n v="0"/>
    <n v="0"/>
    <n v="0"/>
    <n v="0"/>
    <n v="0"/>
    <n v="-15"/>
    <n v="-12.4"/>
    <x v="0"/>
    <n v="3900"/>
    <x v="18"/>
    <s v="OTHER BENEFITS"/>
  </r>
  <r>
    <s v="72"/>
    <s v="01"/>
    <s v="00"/>
    <s v="03"/>
    <x v="18"/>
    <s v="0000"/>
    <s v="392800"/>
    <s v="6960"/>
    <n v="19"/>
    <n v="0"/>
    <n v="19"/>
    <n v="15.7"/>
    <n v="3.3"/>
    <n v="0"/>
    <n v="0"/>
    <n v="0"/>
    <n v="0"/>
    <n v="0"/>
    <n v="0"/>
    <n v="-19"/>
    <n v="-15.7"/>
    <x v="0"/>
    <n v="3900"/>
    <x v="18"/>
    <s v="OTHER BENEFITS"/>
  </r>
  <r>
    <s v="72"/>
    <s v="01"/>
    <s v="00"/>
    <s v="03"/>
    <x v="18"/>
    <s v="0000"/>
    <s v="398200"/>
    <s v="6720"/>
    <n v="4"/>
    <n v="0"/>
    <n v="4"/>
    <n v="20.12"/>
    <n v="-16.12"/>
    <n v="72"/>
    <n v="0"/>
    <n v="72"/>
    <n v="29.95"/>
    <n v="0"/>
    <n v="42.05"/>
    <n v="68"/>
    <n v="51.879999999999995"/>
    <x v="0"/>
    <n v="3900"/>
    <x v="18"/>
    <s v="OTHER BENEFITS"/>
  </r>
  <r>
    <s v="72"/>
    <s v="01"/>
    <s v="00"/>
    <s v="03"/>
    <x v="18"/>
    <s v="0000"/>
    <s v="398200"/>
    <s v="6910"/>
    <n v="11"/>
    <n v="0"/>
    <n v="11"/>
    <n v="9.3000000000000007"/>
    <n v="1.7"/>
    <n v="0"/>
    <n v="0"/>
    <n v="0"/>
    <n v="0"/>
    <n v="0"/>
    <n v="0"/>
    <n v="-11"/>
    <n v="-9.3000000000000007"/>
    <x v="0"/>
    <n v="3900"/>
    <x v="18"/>
    <s v="OTHER BENEFITS"/>
  </r>
  <r>
    <s v="72"/>
    <s v="01"/>
    <s v="00"/>
    <s v="03"/>
    <x v="18"/>
    <s v="0000"/>
    <s v="398200"/>
    <s v="6940"/>
    <n v="2"/>
    <n v="0"/>
    <n v="2"/>
    <n v="0.8"/>
    <n v="1.2"/>
    <n v="0"/>
    <n v="0"/>
    <n v="0"/>
    <n v="0"/>
    <n v="0"/>
    <n v="0"/>
    <n v="-2"/>
    <n v="-0.8"/>
    <x v="0"/>
    <n v="3900"/>
    <x v="18"/>
    <s v="OTHER BENEFITS"/>
  </r>
  <r>
    <s v="72"/>
    <s v="01"/>
    <s v="00"/>
    <s v="03"/>
    <x v="18"/>
    <s v="0000"/>
    <s v="398200"/>
    <s v="6960"/>
    <n v="7"/>
    <n v="0"/>
    <n v="7"/>
    <n v="1.78"/>
    <n v="5.22"/>
    <n v="0"/>
    <n v="0"/>
    <n v="0"/>
    <n v="0"/>
    <n v="0"/>
    <n v="0"/>
    <n v="-7"/>
    <n v="-1.78"/>
    <x v="0"/>
    <n v="3900"/>
    <x v="18"/>
    <s v="OTHER BENEFITS"/>
  </r>
  <r>
    <s v="72"/>
    <s v="01"/>
    <s v="00"/>
    <s v="03"/>
    <x v="18"/>
    <s v="0000"/>
    <s v="398300"/>
    <s v="6720"/>
    <n v="125"/>
    <n v="0"/>
    <n v="125"/>
    <n v="140"/>
    <n v="-15"/>
    <n v="240"/>
    <n v="0"/>
    <n v="240"/>
    <n v="90"/>
    <n v="0"/>
    <n v="150"/>
    <n v="115"/>
    <n v="100"/>
    <x v="0"/>
    <n v="3900"/>
    <x v="18"/>
    <s v="OTHER BENEFITS"/>
  </r>
  <r>
    <s v="72"/>
    <s v="01"/>
    <s v="00"/>
    <s v="03"/>
    <x v="18"/>
    <s v="0000"/>
    <s v="398300"/>
    <s v="6910"/>
    <n v="3"/>
    <n v="0"/>
    <n v="3"/>
    <n v="2.4"/>
    <n v="0.6"/>
    <n v="0"/>
    <n v="0"/>
    <n v="0"/>
    <n v="0"/>
    <n v="0"/>
    <n v="0"/>
    <n v="-3"/>
    <n v="-2.4"/>
    <x v="0"/>
    <n v="3900"/>
    <x v="18"/>
    <s v="OTHER BENEFITS"/>
  </r>
  <r>
    <s v="72"/>
    <s v="01"/>
    <s v="00"/>
    <s v="03"/>
    <x v="18"/>
    <s v="0000"/>
    <s v="398300"/>
    <s v="6940"/>
    <n v="7"/>
    <n v="0"/>
    <n v="7"/>
    <n v="6"/>
    <n v="1"/>
    <n v="0"/>
    <n v="0"/>
    <n v="0"/>
    <n v="0"/>
    <n v="0"/>
    <n v="0"/>
    <n v="-7"/>
    <n v="-6"/>
    <x v="0"/>
    <n v="3900"/>
    <x v="18"/>
    <s v="OTHER BENEFITS"/>
  </r>
  <r>
    <s v="72"/>
    <s v="01"/>
    <s v="00"/>
    <s v="03"/>
    <x v="18"/>
    <s v="0000"/>
    <s v="398300"/>
    <s v="6960"/>
    <n v="9"/>
    <n v="0"/>
    <n v="9"/>
    <n v="7.6"/>
    <n v="1.4"/>
    <n v="0"/>
    <n v="0"/>
    <n v="0"/>
    <n v="0"/>
    <n v="0"/>
    <n v="0"/>
    <n v="-9"/>
    <n v="-7.6"/>
    <x v="0"/>
    <n v="3900"/>
    <x v="18"/>
    <s v="OTHER BENEFITS"/>
  </r>
  <r>
    <s v="72"/>
    <s v="01"/>
    <s v="00"/>
    <s v="03"/>
    <x v="18"/>
    <s v="0000"/>
    <s v="399200"/>
    <s v="6720"/>
    <n v="0"/>
    <n v="0"/>
    <n v="0"/>
    <n v="0"/>
    <n v="0"/>
    <n v="0"/>
    <n v="0"/>
    <n v="0"/>
    <n v="2500"/>
    <n v="0"/>
    <n v="-2500"/>
    <n v="0"/>
    <n v="0"/>
    <x v="0"/>
    <n v="3900"/>
    <x v="18"/>
    <s v="OTHER BENEFITS"/>
  </r>
  <r>
    <s v="72"/>
    <s v="01"/>
    <s v="00"/>
    <s v="03"/>
    <x v="18"/>
    <s v="0000"/>
    <s v="399200"/>
    <s v="6910"/>
    <n v="0"/>
    <n v="0"/>
    <n v="0"/>
    <n v="1250"/>
    <n v="-1250"/>
    <n v="3000"/>
    <n v="0"/>
    <n v="3000"/>
    <n v="0"/>
    <n v="0"/>
    <n v="3000"/>
    <n v="3000"/>
    <n v="1750"/>
    <x v="0"/>
    <n v="3900"/>
    <x v="18"/>
    <s v="OTHER BENEFITS"/>
  </r>
  <r>
    <s v="72"/>
    <s v="01"/>
    <s v="00"/>
    <s v="03"/>
    <x v="18"/>
    <s v="0000"/>
    <s v="511300"/>
    <s v="6460"/>
    <n v="3718"/>
    <n v="0"/>
    <n v="3718"/>
    <n v="3648.42"/>
    <n v="69.58"/>
    <n v="0"/>
    <n v="0"/>
    <n v="0"/>
    <n v="-3.35"/>
    <n v="0"/>
    <n v="3.35"/>
    <n v="-3718"/>
    <n v="-3648.42"/>
    <x v="4"/>
    <n v="5100"/>
    <x v="18"/>
    <s v="PERSON&amp;CONSULTANT SVC-DIST USE"/>
  </r>
  <r>
    <s v="72"/>
    <s v="01"/>
    <s v="00"/>
    <s v="03"/>
    <x v="18"/>
    <s v="0000"/>
    <s v="511300"/>
    <s v="6720"/>
    <n v="169512"/>
    <n v="4024.25"/>
    <n v="173536.25"/>
    <n v="170388.46"/>
    <n v="3147.79"/>
    <n v="213250"/>
    <n v="0"/>
    <n v="213250"/>
    <n v="11061.94"/>
    <n v="17188.060000000001"/>
    <n v="185000"/>
    <n v="43738"/>
    <n v="42861.540000000008"/>
    <x v="4"/>
    <n v="5100"/>
    <x v="18"/>
    <s v="PERSON&amp;CONSULTANT SVC-DIST USE"/>
  </r>
  <r>
    <s v="72"/>
    <s v="01"/>
    <s v="00"/>
    <s v="03"/>
    <x v="18"/>
    <s v="0000"/>
    <s v="520000"/>
    <s v="6720"/>
    <n v="1000"/>
    <n v="4975.75"/>
    <n v="5975.75"/>
    <n v="3955.36"/>
    <n v="2020.39"/>
    <n v="9675"/>
    <n v="0"/>
    <n v="9675"/>
    <n v="3508.82"/>
    <n v="978"/>
    <n v="5188.18"/>
    <n v="8675"/>
    <n v="5719.6399999999994"/>
    <x v="4"/>
    <n v="5200"/>
    <x v="18"/>
    <s v="TRAVEL &amp; CONFERENCE EXPENSES"/>
  </r>
  <r>
    <s v="72"/>
    <s v="01"/>
    <s v="00"/>
    <s v="03"/>
    <x v="18"/>
    <s v="0000"/>
    <s v="520800"/>
    <s v="6720"/>
    <n v="0"/>
    <n v="0"/>
    <n v="0"/>
    <n v="130"/>
    <n v="-130"/>
    <n v="200"/>
    <n v="800"/>
    <n v="1000"/>
    <n v="500"/>
    <n v="0"/>
    <n v="500"/>
    <n v="200"/>
    <n v="70"/>
    <x v="4"/>
    <n v="5200"/>
    <x v="18"/>
    <s v="TRAVEL &amp; CONFERENCE EXPENSES"/>
  </r>
  <r>
    <s v="72"/>
    <s v="01"/>
    <s v="00"/>
    <s v="03"/>
    <x v="18"/>
    <s v="0000"/>
    <s v="520800"/>
    <s v="6910"/>
    <n v="0"/>
    <n v="0"/>
    <n v="0"/>
    <n v="40"/>
    <n v="-40"/>
    <n v="0"/>
    <n v="0"/>
    <n v="0"/>
    <n v="0"/>
    <n v="0"/>
    <n v="0"/>
    <n v="0"/>
    <n v="-40"/>
    <x v="4"/>
    <n v="5200"/>
    <x v="18"/>
    <s v="TRAVEL &amp; CONFERENCE EXPENSES"/>
  </r>
  <r>
    <s v="72"/>
    <s v="01"/>
    <s v="00"/>
    <s v="03"/>
    <x v="18"/>
    <s v="0000"/>
    <s v="520800"/>
    <s v="6940"/>
    <n v="0"/>
    <n v="0"/>
    <n v="0"/>
    <n v="10"/>
    <n v="-10"/>
    <n v="0"/>
    <n v="0"/>
    <n v="0"/>
    <n v="0"/>
    <n v="0"/>
    <n v="0"/>
    <n v="0"/>
    <n v="-10"/>
    <x v="4"/>
    <n v="5200"/>
    <x v="18"/>
    <s v="TRAVEL &amp; CONFERENCE EXPENSES"/>
  </r>
  <r>
    <s v="72"/>
    <s v="01"/>
    <s v="00"/>
    <s v="03"/>
    <x v="18"/>
    <s v="0000"/>
    <s v="520800"/>
    <s v="6960"/>
    <n v="0"/>
    <n v="0"/>
    <n v="0"/>
    <n v="20"/>
    <n v="-20"/>
    <n v="0"/>
    <n v="0"/>
    <n v="0"/>
    <n v="0"/>
    <n v="0"/>
    <n v="0"/>
    <n v="0"/>
    <n v="-20"/>
    <x v="4"/>
    <n v="5200"/>
    <x v="18"/>
    <s v="TRAVEL &amp; CONFERENCE EXPENSES"/>
  </r>
  <r>
    <s v="72"/>
    <s v="01"/>
    <s v="00"/>
    <s v="03"/>
    <x v="18"/>
    <s v="0000"/>
    <s v="521000"/>
    <s v="6720"/>
    <n v="800"/>
    <n v="0"/>
    <n v="800"/>
    <n v="36.67"/>
    <n v="763.33"/>
    <n v="1300"/>
    <n v="0"/>
    <n v="1300"/>
    <n v="0"/>
    <n v="0"/>
    <n v="1300"/>
    <n v="500"/>
    <n v="1263.33"/>
    <x v="4"/>
    <n v="5200"/>
    <x v="18"/>
    <s v="TRAVEL &amp; CONFERENCE EXPENSES"/>
  </r>
  <r>
    <s v="72"/>
    <s v="01"/>
    <s v="00"/>
    <s v="03"/>
    <x v="18"/>
    <s v="0000"/>
    <s v="535000"/>
    <s v="6720"/>
    <n v="0"/>
    <n v="0"/>
    <n v="0"/>
    <n v="0"/>
    <n v="0"/>
    <n v="1500"/>
    <n v="0"/>
    <n v="1500"/>
    <n v="0"/>
    <n v="0"/>
    <n v="1500"/>
    <n v="1500"/>
    <n v="1500"/>
    <x v="4"/>
    <n v="5300"/>
    <x v="18"/>
    <s v="POST/DUES/MEMBERSHIPS-DIST.USE"/>
  </r>
  <r>
    <s v="72"/>
    <s v="01"/>
    <s v="00"/>
    <s v="03"/>
    <x v="18"/>
    <s v="0000"/>
    <s v="562000"/>
    <s v="6720"/>
    <n v="0"/>
    <n v="1400"/>
    <n v="1400"/>
    <n v="1249"/>
    <n v="151"/>
    <n v="0"/>
    <n v="0"/>
    <n v="0"/>
    <n v="0"/>
    <n v="0"/>
    <n v="0"/>
    <n v="0"/>
    <n v="-1249"/>
    <x v="4"/>
    <n v="5600"/>
    <x v="18"/>
    <s v="RENTS,LEASES&amp;REPAIRS-DIST.USE"/>
  </r>
  <r>
    <s v="72"/>
    <s v="01"/>
    <s v="00"/>
    <s v="03"/>
    <x v="18"/>
    <s v="0000"/>
    <s v="580900"/>
    <s v="6720"/>
    <n v="120700"/>
    <n v="-1400"/>
    <n v="119300"/>
    <n v="133862.54999999999"/>
    <n v="-14562.55"/>
    <n v="138700"/>
    <n v="0"/>
    <n v="138700"/>
    <n v="66409.72"/>
    <n v="2070"/>
    <n v="70220.28"/>
    <n v="18000"/>
    <n v="4837.4500000000116"/>
    <x v="4"/>
    <n v="5800"/>
    <x v="18"/>
    <s v="OTHER OPERATING EXP-DIST. USE"/>
  </r>
  <r>
    <s v="72"/>
    <s v="01"/>
    <s v="00"/>
    <s v="03"/>
    <x v="19"/>
    <s v="0000"/>
    <s v="210100"/>
    <s v="6720"/>
    <n v="67920"/>
    <n v="0"/>
    <n v="67920"/>
    <n v="6915.75"/>
    <n v="61004.25"/>
    <n v="0"/>
    <n v="0"/>
    <n v="0"/>
    <n v="0"/>
    <n v="0"/>
    <n v="0"/>
    <n v="-67920"/>
    <n v="-6915.75"/>
    <x v="2"/>
    <n v="2100"/>
    <x v="19"/>
    <s v="CLASSIFIED MANAGERS-NON-INSTRU"/>
  </r>
  <r>
    <s v="72"/>
    <s v="01"/>
    <s v="00"/>
    <s v="03"/>
    <x v="19"/>
    <s v="0000"/>
    <s v="218100"/>
    <s v="6720"/>
    <n v="140098"/>
    <n v="-6800"/>
    <n v="133298"/>
    <n v="99067.85"/>
    <n v="34230.15"/>
    <n v="0"/>
    <n v="0"/>
    <n v="0"/>
    <n v="719.1"/>
    <n v="0"/>
    <n v="-719.1"/>
    <n v="-140098"/>
    <n v="-99067.85"/>
    <x v="2"/>
    <n v="2100"/>
    <x v="19"/>
    <s v="CLASSIFIED MANAGERS-NON-INSTRU"/>
  </r>
  <r>
    <s v="72"/>
    <s v="01"/>
    <s v="00"/>
    <s v="03"/>
    <x v="19"/>
    <s v="0000"/>
    <s v="238200"/>
    <s v="6720"/>
    <n v="0"/>
    <n v="0"/>
    <n v="0"/>
    <n v="555.04"/>
    <n v="-555.04"/>
    <n v="0"/>
    <n v="0"/>
    <n v="0"/>
    <n v="22.67"/>
    <n v="0"/>
    <n v="-22.67"/>
    <n v="0"/>
    <n v="-555.04"/>
    <x v="2"/>
    <n v="2300"/>
    <x v="19"/>
    <s v="NON-INSTRUCTION HOURLY CLASS."/>
  </r>
  <r>
    <s v="72"/>
    <s v="01"/>
    <s v="00"/>
    <s v="03"/>
    <x v="19"/>
    <s v="0000"/>
    <s v="238500"/>
    <s v="6720"/>
    <n v="20000"/>
    <n v="0"/>
    <n v="20000"/>
    <n v="54215.14"/>
    <n v="-34215.14"/>
    <n v="0"/>
    <n v="0"/>
    <n v="0"/>
    <n v="2039.4"/>
    <n v="0"/>
    <n v="-2039.4"/>
    <n v="-20000"/>
    <n v="-54215.14"/>
    <x v="2"/>
    <n v="2300"/>
    <x v="19"/>
    <s v="NON-INSTRUCTION HOURLY CLASS."/>
  </r>
  <r>
    <s v="72"/>
    <s v="01"/>
    <s v="00"/>
    <s v="03"/>
    <x v="19"/>
    <s v="0000"/>
    <s v="238600"/>
    <s v="6720"/>
    <n v="0"/>
    <n v="6800"/>
    <n v="6800"/>
    <n v="7812.48"/>
    <n v="-1012.48"/>
    <n v="0"/>
    <n v="0"/>
    <n v="0"/>
    <n v="2089.71"/>
    <n v="0"/>
    <n v="-2089.71"/>
    <n v="0"/>
    <n v="-7812.48"/>
    <x v="2"/>
    <n v="2300"/>
    <x v="19"/>
    <s v="NON-INSTRUCTION HOURLY CLASS."/>
  </r>
  <r>
    <s v="72"/>
    <s v="01"/>
    <s v="00"/>
    <s v="03"/>
    <x v="19"/>
    <s v="0000"/>
    <s v="238700"/>
    <s v="6720"/>
    <n v="500"/>
    <n v="0"/>
    <n v="500"/>
    <n v="169.02"/>
    <n v="330.98"/>
    <n v="500"/>
    <n v="0"/>
    <n v="500"/>
    <n v="129.58000000000001"/>
    <n v="0"/>
    <n v="370.42"/>
    <n v="0"/>
    <n v="330.98"/>
    <x v="2"/>
    <n v="2300"/>
    <x v="19"/>
    <s v="NON-INSTRUCTION HOURLY CLASS."/>
  </r>
  <r>
    <s v="72"/>
    <s v="01"/>
    <s v="00"/>
    <s v="03"/>
    <x v="19"/>
    <s v="0000"/>
    <s v="322000"/>
    <s v="6720"/>
    <n v="7771"/>
    <n v="0"/>
    <n v="7771"/>
    <n v="139.63"/>
    <n v="7631.37"/>
    <n v="0"/>
    <n v="0"/>
    <n v="0"/>
    <n v="0"/>
    <n v="0"/>
    <n v="0"/>
    <n v="-7771"/>
    <n v="-139.63"/>
    <x v="0"/>
    <n v="3200"/>
    <x v="19"/>
    <s v="CLASSIFIED RETIREMENT"/>
  </r>
  <r>
    <s v="72"/>
    <s v="01"/>
    <s v="00"/>
    <s v="03"/>
    <x v="19"/>
    <s v="0000"/>
    <s v="322800"/>
    <s v="6720"/>
    <n v="16049"/>
    <n v="0"/>
    <n v="16049"/>
    <n v="14534.44"/>
    <n v="1514.56"/>
    <n v="0"/>
    <n v="0"/>
    <n v="0"/>
    <n v="339.95"/>
    <n v="0"/>
    <n v="-339.95"/>
    <n v="-16049"/>
    <n v="-14534.44"/>
    <x v="0"/>
    <n v="3200"/>
    <x v="19"/>
    <s v="CLASSIFIED RETIREMENT"/>
  </r>
  <r>
    <s v="72"/>
    <s v="01"/>
    <s v="00"/>
    <s v="03"/>
    <x v="19"/>
    <s v="0000"/>
    <s v="332000"/>
    <s v="6720"/>
    <n v="4211"/>
    <n v="0"/>
    <n v="4211"/>
    <n v="428.78"/>
    <n v="3782.22"/>
    <n v="0"/>
    <n v="0"/>
    <n v="0"/>
    <n v="0"/>
    <n v="0"/>
    <n v="0"/>
    <n v="-4211"/>
    <n v="-428.78"/>
    <x v="0"/>
    <n v="3300"/>
    <x v="19"/>
    <s v="OASDHI/FICA"/>
  </r>
  <r>
    <s v="72"/>
    <s v="01"/>
    <s v="00"/>
    <s v="03"/>
    <x v="19"/>
    <s v="0000"/>
    <s v="332800"/>
    <s v="6720"/>
    <n v="8872"/>
    <n v="0"/>
    <n v="8872"/>
    <n v="8154.23"/>
    <n v="717.77"/>
    <n v="198"/>
    <n v="0"/>
    <n v="198"/>
    <n v="179.85"/>
    <n v="0"/>
    <n v="18.149999999999999"/>
    <n v="-8674"/>
    <n v="-7956.23"/>
    <x v="0"/>
    <n v="3300"/>
    <x v="19"/>
    <s v="OASDHI/FICA"/>
  </r>
  <r>
    <s v="72"/>
    <s v="01"/>
    <s v="00"/>
    <s v="03"/>
    <x v="19"/>
    <s v="0000"/>
    <s v="334600"/>
    <s v="6720"/>
    <n v="3357"/>
    <n v="0"/>
    <n v="3357"/>
    <n v="2481.37"/>
    <n v="875.63"/>
    <n v="54"/>
    <n v="0"/>
    <n v="54"/>
    <n v="72.349999999999994"/>
    <n v="0"/>
    <n v="-18.350000000000001"/>
    <n v="-3303"/>
    <n v="-2427.37"/>
    <x v="0"/>
    <n v="3300"/>
    <x v="19"/>
    <s v="OASDHI/FICA"/>
  </r>
  <r>
    <s v="72"/>
    <s v="01"/>
    <s v="00"/>
    <s v="03"/>
    <x v="19"/>
    <s v="0000"/>
    <s v="336000"/>
    <s v="6720"/>
    <n v="0"/>
    <n v="0"/>
    <n v="0"/>
    <n v="445.42"/>
    <n v="-445.42"/>
    <n v="0"/>
    <n v="0"/>
    <n v="0"/>
    <n v="27.17"/>
    <n v="0"/>
    <n v="-27.17"/>
    <n v="0"/>
    <n v="-445.42"/>
    <x v="0"/>
    <n v="3300"/>
    <x v="19"/>
    <s v="OASDHI/FICA"/>
  </r>
  <r>
    <s v="72"/>
    <s v="01"/>
    <s v="00"/>
    <s v="03"/>
    <x v="19"/>
    <s v="0000"/>
    <s v="342000"/>
    <s v="6720"/>
    <n v="267"/>
    <n v="0"/>
    <n v="267"/>
    <n v="0"/>
    <n v="267"/>
    <n v="7"/>
    <n v="0"/>
    <n v="7"/>
    <n v="0"/>
    <n v="0"/>
    <n v="7"/>
    <n v="-260"/>
    <n v="7"/>
    <x v="0"/>
    <n v="3400"/>
    <x v="19"/>
    <s v="HEALTH AND WELFARE BENEFITS"/>
  </r>
  <r>
    <s v="72"/>
    <s v="01"/>
    <s v="00"/>
    <s v="03"/>
    <x v="19"/>
    <s v="0000"/>
    <s v="342100"/>
    <s v="6720"/>
    <n v="3434"/>
    <n v="0"/>
    <n v="3434"/>
    <n v="1164.0999999999999"/>
    <n v="2269.9"/>
    <n v="0"/>
    <n v="0"/>
    <n v="0"/>
    <n v="0"/>
    <n v="0"/>
    <n v="0"/>
    <n v="-3434"/>
    <n v="-1164.0999999999999"/>
    <x v="0"/>
    <n v="3400"/>
    <x v="19"/>
    <s v="HEALTH AND WELFARE BENEFITS"/>
  </r>
  <r>
    <s v="72"/>
    <s v="01"/>
    <s v="00"/>
    <s v="03"/>
    <x v="19"/>
    <s v="0000"/>
    <s v="342200"/>
    <s v="6720"/>
    <n v="26514"/>
    <n v="-14000"/>
    <n v="12514"/>
    <n v="0"/>
    <n v="12514"/>
    <n v="0"/>
    <n v="0"/>
    <n v="0"/>
    <n v="0"/>
    <n v="0"/>
    <n v="0"/>
    <n v="-26514"/>
    <n v="0"/>
    <x v="0"/>
    <n v="3400"/>
    <x v="19"/>
    <s v="HEALTH AND WELFARE BENEFITS"/>
  </r>
  <r>
    <s v="72"/>
    <s v="01"/>
    <s v="00"/>
    <s v="03"/>
    <x v="19"/>
    <s v="0000"/>
    <s v="342400"/>
    <s v="6720"/>
    <n v="13898"/>
    <n v="0"/>
    <n v="13898"/>
    <n v="11581.4"/>
    <n v="2316.6"/>
    <n v="0"/>
    <n v="0"/>
    <n v="0"/>
    <n v="0"/>
    <n v="0"/>
    <n v="0"/>
    <n v="-13898"/>
    <n v="-11581.4"/>
    <x v="0"/>
    <n v="3400"/>
    <x v="19"/>
    <s v="HEALTH AND WELFARE BENEFITS"/>
  </r>
  <r>
    <s v="72"/>
    <s v="01"/>
    <s v="00"/>
    <s v="03"/>
    <x v="19"/>
    <s v="0000"/>
    <s v="342500"/>
    <s v="6720"/>
    <n v="861"/>
    <n v="0"/>
    <n v="861"/>
    <n v="358.6"/>
    <n v="502.4"/>
    <n v="0"/>
    <n v="0"/>
    <n v="0"/>
    <n v="0"/>
    <n v="0"/>
    <n v="0"/>
    <n v="-861"/>
    <n v="-358.6"/>
    <x v="0"/>
    <n v="3400"/>
    <x v="19"/>
    <s v="HEALTH AND WELFARE BENEFITS"/>
  </r>
  <r>
    <s v="72"/>
    <s v="01"/>
    <s v="00"/>
    <s v="03"/>
    <x v="19"/>
    <s v="0000"/>
    <s v="352000"/>
    <s v="6720"/>
    <n v="34"/>
    <n v="0"/>
    <n v="34"/>
    <n v="3.46"/>
    <n v="30.54"/>
    <n v="0"/>
    <n v="0"/>
    <n v="0"/>
    <n v="0"/>
    <n v="0"/>
    <n v="0"/>
    <n v="-34"/>
    <n v="-3.46"/>
    <x v="0"/>
    <n v="3500"/>
    <x v="19"/>
    <s v="STATE UNEMPLOYMENT INSURANCE"/>
  </r>
  <r>
    <s v="72"/>
    <s v="01"/>
    <s v="00"/>
    <s v="03"/>
    <x v="19"/>
    <s v="0000"/>
    <s v="352800"/>
    <s v="6720"/>
    <n v="82"/>
    <n v="0"/>
    <n v="82"/>
    <n v="82.12"/>
    <n v="-0.12"/>
    <n v="2"/>
    <n v="0"/>
    <n v="2"/>
    <n v="2.48"/>
    <n v="0"/>
    <n v="-0.48"/>
    <n v="-80"/>
    <n v="-80.12"/>
    <x v="0"/>
    <n v="3500"/>
    <x v="19"/>
    <s v="STATE UNEMPLOYMENT INSURANCE"/>
  </r>
  <r>
    <s v="72"/>
    <s v="01"/>
    <s v="00"/>
    <s v="03"/>
    <x v="19"/>
    <s v="0000"/>
    <s v="362000"/>
    <s v="6720"/>
    <n v="1500"/>
    <n v="0"/>
    <n v="1500"/>
    <n v="0"/>
    <n v="1500"/>
    <n v="0"/>
    <n v="0"/>
    <n v="0"/>
    <n v="0"/>
    <n v="0"/>
    <n v="0"/>
    <n v="-1500"/>
    <n v="0"/>
    <x v="0"/>
    <n v="3600"/>
    <x v="19"/>
    <s v="WORKERS COMPENSATION INSURANCE"/>
  </r>
  <r>
    <s v="72"/>
    <s v="01"/>
    <s v="00"/>
    <s v="03"/>
    <x v="19"/>
    <s v="0000"/>
    <s v="362800"/>
    <s v="6720"/>
    <n v="4500"/>
    <n v="0"/>
    <n v="4500"/>
    <n v="2500"/>
    <n v="2000"/>
    <n v="0"/>
    <n v="0"/>
    <n v="0"/>
    <n v="0"/>
    <n v="0"/>
    <n v="0"/>
    <n v="-4500"/>
    <n v="-2500"/>
    <x v="0"/>
    <n v="3600"/>
    <x v="19"/>
    <s v="WORKERS COMPENSATION INSURANCE"/>
  </r>
  <r>
    <s v="72"/>
    <s v="01"/>
    <s v="00"/>
    <s v="03"/>
    <x v="19"/>
    <s v="0000"/>
    <s v="392000"/>
    <s v="6720"/>
    <n v="50"/>
    <n v="0"/>
    <n v="50"/>
    <n v="0"/>
    <n v="50"/>
    <n v="0"/>
    <n v="0"/>
    <n v="0"/>
    <n v="0"/>
    <n v="0"/>
    <n v="0"/>
    <n v="-50"/>
    <n v="0"/>
    <x v="0"/>
    <n v="3900"/>
    <x v="19"/>
    <s v="OTHER BENEFITS"/>
  </r>
  <r>
    <s v="72"/>
    <s v="01"/>
    <s v="00"/>
    <s v="03"/>
    <x v="19"/>
    <s v="0000"/>
    <s v="392800"/>
    <s v="6720"/>
    <n v="149"/>
    <n v="0"/>
    <n v="149"/>
    <n v="82.8"/>
    <n v="66.2"/>
    <n v="0"/>
    <n v="0"/>
    <n v="0"/>
    <n v="0"/>
    <n v="0"/>
    <n v="0"/>
    <n v="-149"/>
    <n v="-82.8"/>
    <x v="0"/>
    <n v="3900"/>
    <x v="19"/>
    <s v="OTHER BENEFITS"/>
  </r>
  <r>
    <s v="72"/>
    <s v="01"/>
    <s v="00"/>
    <s v="03"/>
    <x v="19"/>
    <s v="0000"/>
    <s v="398200"/>
    <s v="6720"/>
    <n v="24"/>
    <n v="0"/>
    <n v="24"/>
    <n v="0"/>
    <n v="24"/>
    <n v="0"/>
    <n v="0"/>
    <n v="0"/>
    <n v="0"/>
    <n v="0"/>
    <n v="0"/>
    <n v="-24"/>
    <n v="0"/>
    <x v="0"/>
    <n v="3900"/>
    <x v="19"/>
    <s v="OTHER BENEFITS"/>
  </r>
  <r>
    <s v="72"/>
    <s v="01"/>
    <s v="00"/>
    <s v="03"/>
    <x v="19"/>
    <s v="0000"/>
    <s v="398300"/>
    <s v="6720"/>
    <n v="72"/>
    <n v="0"/>
    <n v="72"/>
    <n v="40"/>
    <n v="32"/>
    <n v="0"/>
    <n v="0"/>
    <n v="0"/>
    <n v="0"/>
    <n v="0"/>
    <n v="0"/>
    <n v="-72"/>
    <n v="-40"/>
    <x v="0"/>
    <n v="3900"/>
    <x v="19"/>
    <s v="OTHER BENEFITS"/>
  </r>
  <r>
    <s v="72"/>
    <s v="01"/>
    <s v="00"/>
    <s v="03"/>
    <x v="19"/>
    <s v="0000"/>
    <s v="399200"/>
    <s v="6720"/>
    <n v="3000"/>
    <n v="0"/>
    <n v="3000"/>
    <n v="3250"/>
    <n v="-250"/>
    <n v="3000"/>
    <n v="0"/>
    <n v="3000"/>
    <n v="0"/>
    <n v="0"/>
    <n v="3000"/>
    <n v="0"/>
    <n v="-250"/>
    <x v="0"/>
    <n v="3900"/>
    <x v="19"/>
    <s v="OTHER BENEFITS"/>
  </r>
  <r>
    <s v="72"/>
    <s v="01"/>
    <s v="00"/>
    <s v="03"/>
    <x v="19"/>
    <s v="0000"/>
    <s v="520000"/>
    <s v="6720"/>
    <n v="500"/>
    <n v="0"/>
    <n v="500"/>
    <n v="0"/>
    <n v="500"/>
    <n v="0"/>
    <n v="0"/>
    <n v="0"/>
    <n v="0"/>
    <n v="0"/>
    <n v="0"/>
    <n v="-500"/>
    <n v="0"/>
    <x v="4"/>
    <n v="5200"/>
    <x v="19"/>
    <s v="TRAVEL &amp; CONFERENCE EXPENSES"/>
  </r>
  <r>
    <s v="72"/>
    <s v="01"/>
    <s v="00"/>
    <s v="03"/>
    <x v="19"/>
    <s v="0000"/>
    <s v="520800"/>
    <s v="6720"/>
    <n v="0"/>
    <n v="0"/>
    <n v="0"/>
    <n v="0"/>
    <n v="0"/>
    <n v="200"/>
    <n v="0"/>
    <n v="200"/>
    <n v="0"/>
    <n v="0"/>
    <n v="200"/>
    <n v="200"/>
    <n v="200"/>
    <x v="4"/>
    <n v="5200"/>
    <x v="19"/>
    <s v="TRAVEL &amp; CONFERENCE EXPENSES"/>
  </r>
  <r>
    <s v="72"/>
    <s v="01"/>
    <s v="00"/>
    <s v="03"/>
    <x v="19"/>
    <s v="0000"/>
    <s v="521000"/>
    <s v="6720"/>
    <n v="500"/>
    <n v="0"/>
    <n v="500"/>
    <n v="87.72"/>
    <n v="412.28"/>
    <n v="0"/>
    <n v="0"/>
    <n v="0"/>
    <n v="0"/>
    <n v="0"/>
    <n v="0"/>
    <n v="-500"/>
    <n v="-87.72"/>
    <x v="4"/>
    <n v="5200"/>
    <x v="19"/>
    <s v="TRAVEL &amp; CONFERENCE EXPENSES"/>
  </r>
  <r>
    <s v="72"/>
    <s v="01"/>
    <s v="00"/>
    <s v="03"/>
    <x v="19"/>
    <s v="0000"/>
    <s v="535000"/>
    <s v="6720"/>
    <n v="1500"/>
    <n v="0"/>
    <n v="1500"/>
    <n v="1371.16"/>
    <n v="128.84"/>
    <n v="0"/>
    <n v="0"/>
    <n v="0"/>
    <n v="0"/>
    <n v="0"/>
    <n v="0"/>
    <n v="-1500"/>
    <n v="-1371.16"/>
    <x v="4"/>
    <n v="5300"/>
    <x v="19"/>
    <s v="POST/DUES/MEMBERSHIPS-DIST.USE"/>
  </r>
  <r>
    <s v="72"/>
    <s v="01"/>
    <s v="00"/>
    <s v="03"/>
    <x v="19"/>
    <s v="0000"/>
    <s v="580900"/>
    <s v="6720"/>
    <n v="500"/>
    <n v="0"/>
    <n v="500"/>
    <n v="811.36"/>
    <n v="-311.36"/>
    <n v="0"/>
    <n v="0"/>
    <n v="0"/>
    <n v="700.88"/>
    <n v="0"/>
    <n v="-700.88"/>
    <n v="-500"/>
    <n v="-811.36"/>
    <x v="4"/>
    <n v="5800"/>
    <x v="19"/>
    <s v="OTHER OPERATING EXP-DIST. USE"/>
  </r>
  <r>
    <s v="72"/>
    <s v="01"/>
    <s v="00"/>
    <s v="03"/>
    <x v="20"/>
    <s v="0000"/>
    <s v="210000"/>
    <s v="6770"/>
    <n v="95327"/>
    <n v="0"/>
    <n v="95327"/>
    <n v="102831.33"/>
    <n v="-7504.33"/>
    <n v="114109"/>
    <n v="0"/>
    <n v="114109"/>
    <n v="47363.45"/>
    <n v="0"/>
    <n v="66745.55"/>
    <n v="18782"/>
    <n v="11277.669999999998"/>
    <x v="2"/>
    <n v="2100"/>
    <x v="20"/>
    <s v="CLASSIFIED MANAGERS-NON-INSTRU"/>
  </r>
  <r>
    <s v="72"/>
    <s v="01"/>
    <s v="00"/>
    <s v="03"/>
    <x v="20"/>
    <s v="0000"/>
    <s v="210100"/>
    <s v="6770"/>
    <n v="199140"/>
    <n v="0"/>
    <n v="199140"/>
    <n v="164997.51999999999"/>
    <n v="34142.480000000003"/>
    <n v="216218"/>
    <n v="-53146"/>
    <n v="163072"/>
    <n v="79736.759999999995"/>
    <n v="0"/>
    <n v="83335.240000000005"/>
    <n v="17078"/>
    <n v="51220.48000000001"/>
    <x v="2"/>
    <n v="2100"/>
    <x v="20"/>
    <s v="CLASSIFIED MANAGERS-NON-INSTRU"/>
  </r>
  <r>
    <s v="72"/>
    <s v="01"/>
    <s v="00"/>
    <s v="03"/>
    <x v="20"/>
    <s v="0000"/>
    <s v="218100"/>
    <s v="6770"/>
    <n v="480512"/>
    <n v="0"/>
    <n v="480512"/>
    <n v="277291.96000000002"/>
    <n v="203220.04"/>
    <n v="306440"/>
    <n v="-40000"/>
    <n v="266440"/>
    <n v="113705.37"/>
    <n v="0"/>
    <n v="152734.63"/>
    <n v="-174072"/>
    <n v="29148.039999999979"/>
    <x v="2"/>
    <n v="2100"/>
    <x v="20"/>
    <s v="CLASSIFIED MANAGERS-NON-INSTRU"/>
  </r>
  <r>
    <s v="72"/>
    <s v="01"/>
    <s v="00"/>
    <s v="03"/>
    <x v="20"/>
    <s v="0000"/>
    <s v="218100"/>
    <s v="6799"/>
    <n v="0"/>
    <n v="0"/>
    <n v="0"/>
    <n v="30000"/>
    <n v="-30000"/>
    <n v="0"/>
    <n v="0"/>
    <n v="0"/>
    <n v="12500"/>
    <n v="0"/>
    <n v="-12500"/>
    <n v="0"/>
    <n v="-30000"/>
    <x v="2"/>
    <n v="2100"/>
    <x v="20"/>
    <s v="CLASSIFIED MANAGERS-NON-INSTRU"/>
  </r>
  <r>
    <s v="72"/>
    <s v="01"/>
    <s v="00"/>
    <s v="03"/>
    <x v="20"/>
    <s v="0000"/>
    <s v="238200"/>
    <s v="6770"/>
    <n v="100000"/>
    <n v="20000"/>
    <n v="120000"/>
    <n v="138398.59"/>
    <n v="-18398.59"/>
    <n v="110000"/>
    <n v="0"/>
    <n v="110000"/>
    <n v="76724.31"/>
    <n v="0"/>
    <n v="33275.69"/>
    <n v="10000"/>
    <n v="-28398.589999999997"/>
    <x v="2"/>
    <n v="2300"/>
    <x v="20"/>
    <s v="NON-INSTRUCTION HOURLY CLASS."/>
  </r>
  <r>
    <s v="72"/>
    <s v="01"/>
    <s v="00"/>
    <s v="03"/>
    <x v="20"/>
    <s v="0000"/>
    <s v="238600"/>
    <s v="6770"/>
    <n v="48000"/>
    <n v="-36850"/>
    <n v="11150"/>
    <n v="6379.62"/>
    <n v="4770.38"/>
    <n v="0"/>
    <n v="15000"/>
    <n v="15000"/>
    <n v="2159"/>
    <n v="0"/>
    <n v="12841"/>
    <n v="-48000"/>
    <n v="-6379.62"/>
    <x v="2"/>
    <n v="2300"/>
    <x v="20"/>
    <s v="NON-INSTRUCTION HOURLY CLASS."/>
  </r>
  <r>
    <s v="72"/>
    <s v="01"/>
    <s v="00"/>
    <s v="03"/>
    <x v="20"/>
    <s v="0000"/>
    <s v="322000"/>
    <s v="6770"/>
    <n v="33690"/>
    <n v="0"/>
    <n v="33690"/>
    <n v="30551.46"/>
    <n v="3138.54"/>
    <n v="38841"/>
    <n v="-6385"/>
    <n v="32456"/>
    <n v="14822.11"/>
    <n v="0"/>
    <n v="17633.89"/>
    <n v="5151"/>
    <n v="8289.5400000000009"/>
    <x v="0"/>
    <n v="3200"/>
    <x v="20"/>
    <s v="CLASSIFIED RETIREMENT"/>
  </r>
  <r>
    <s v="72"/>
    <s v="01"/>
    <s v="00"/>
    <s v="03"/>
    <x v="20"/>
    <s v="0000"/>
    <s v="322800"/>
    <s v="6770"/>
    <n v="55031"/>
    <n v="0"/>
    <n v="55031"/>
    <n v="30507.3"/>
    <n v="24523.7"/>
    <n v="36200"/>
    <n v="-6572"/>
    <n v="29628"/>
    <n v="13704.6"/>
    <n v="0"/>
    <n v="15923.4"/>
    <n v="-18831"/>
    <n v="5692.7000000000007"/>
    <x v="0"/>
    <n v="3200"/>
    <x v="20"/>
    <s v="CLASSIFIED RETIREMENT"/>
  </r>
  <r>
    <s v="72"/>
    <s v="01"/>
    <s v="00"/>
    <s v="03"/>
    <x v="20"/>
    <s v="0000"/>
    <s v="332000"/>
    <s v="6770"/>
    <n v="18257"/>
    <n v="0"/>
    <n v="18257"/>
    <n v="16494.72"/>
    <n v="1762.28"/>
    <n v="20480"/>
    <n v="-3558"/>
    <n v="16922"/>
    <n v="7577.27"/>
    <n v="0"/>
    <n v="9344.73"/>
    <n v="2223"/>
    <n v="3985.2799999999988"/>
    <x v="0"/>
    <n v="3300"/>
    <x v="20"/>
    <s v="OASDHI/FICA"/>
  </r>
  <r>
    <s v="72"/>
    <s v="01"/>
    <s v="00"/>
    <s v="03"/>
    <x v="20"/>
    <s v="0000"/>
    <s v="332800"/>
    <s v="6770"/>
    <n v="36267"/>
    <n v="0"/>
    <n v="36267"/>
    <n v="25788.12"/>
    <n v="10478.879999999999"/>
    <n v="25957"/>
    <n v="-3476"/>
    <n v="22481"/>
    <n v="12001.44"/>
    <n v="0"/>
    <n v="10479.56"/>
    <n v="-10310"/>
    <n v="168.88000000000102"/>
    <x v="0"/>
    <n v="3300"/>
    <x v="20"/>
    <s v="OASDHI/FICA"/>
  </r>
  <r>
    <s v="72"/>
    <s v="01"/>
    <s v="00"/>
    <s v="03"/>
    <x v="20"/>
    <s v="0000"/>
    <s v="332800"/>
    <s v="6799"/>
    <n v="0"/>
    <n v="0"/>
    <n v="0"/>
    <n v="1860"/>
    <n v="-1860"/>
    <n v="0"/>
    <n v="0"/>
    <n v="0"/>
    <n v="775"/>
    <n v="0"/>
    <n v="-775"/>
    <n v="0"/>
    <n v="-1860"/>
    <x v="0"/>
    <n v="3300"/>
    <x v="20"/>
    <s v="OASDHI/FICA"/>
  </r>
  <r>
    <s v="72"/>
    <s v="01"/>
    <s v="00"/>
    <s v="03"/>
    <x v="20"/>
    <s v="0000"/>
    <s v="334600"/>
    <s v="6770"/>
    <n v="13448"/>
    <n v="0"/>
    <n v="13448"/>
    <n v="9913.3700000000008"/>
    <n v="3534.63"/>
    <n v="10860"/>
    <n v="-1644"/>
    <n v="9216"/>
    <n v="4610.1499999999996"/>
    <n v="0"/>
    <n v="4605.8500000000004"/>
    <n v="-2588"/>
    <n v="946.6299999999992"/>
    <x v="0"/>
    <n v="3300"/>
    <x v="20"/>
    <s v="OASDHI/FICA"/>
  </r>
  <r>
    <s v="72"/>
    <s v="01"/>
    <s v="00"/>
    <s v="03"/>
    <x v="20"/>
    <s v="0000"/>
    <s v="334600"/>
    <s v="6799"/>
    <n v="0"/>
    <n v="0"/>
    <n v="0"/>
    <n v="435"/>
    <n v="-435"/>
    <n v="0"/>
    <n v="0"/>
    <n v="0"/>
    <n v="181.25"/>
    <n v="0"/>
    <n v="-181.25"/>
    <n v="0"/>
    <n v="-435"/>
    <x v="0"/>
    <n v="3300"/>
    <x v="20"/>
    <s v="OASDHI/FICA"/>
  </r>
  <r>
    <s v="72"/>
    <s v="01"/>
    <s v="00"/>
    <s v="03"/>
    <x v="20"/>
    <s v="0000"/>
    <s v="336000"/>
    <s v="6770"/>
    <n v="0"/>
    <n v="0"/>
    <n v="0"/>
    <n v="22.17"/>
    <n v="-22.17"/>
    <n v="0"/>
    <n v="0"/>
    <n v="0"/>
    <n v="28.07"/>
    <n v="0"/>
    <n v="-28.07"/>
    <n v="0"/>
    <n v="-22.17"/>
    <x v="0"/>
    <n v="3300"/>
    <x v="20"/>
    <s v="OASDHI/FICA"/>
  </r>
  <r>
    <s v="72"/>
    <s v="01"/>
    <s v="00"/>
    <s v="03"/>
    <x v="20"/>
    <s v="0000"/>
    <s v="342000"/>
    <s v="6770"/>
    <n v="624"/>
    <n v="0"/>
    <n v="624"/>
    <n v="0"/>
    <n v="624"/>
    <n v="0"/>
    <n v="0"/>
    <n v="0"/>
    <n v="0"/>
    <n v="0"/>
    <n v="0"/>
    <n v="-624"/>
    <n v="0"/>
    <x v="0"/>
    <n v="3400"/>
    <x v="20"/>
    <s v="HEALTH AND WELFARE BENEFITS"/>
  </r>
  <r>
    <s v="72"/>
    <s v="01"/>
    <s v="00"/>
    <s v="03"/>
    <x v="20"/>
    <s v="0000"/>
    <s v="342100"/>
    <s v="6770"/>
    <n v="10426"/>
    <n v="0"/>
    <n v="10426"/>
    <n v="6366.41"/>
    <n v="4059.59"/>
    <n v="7332"/>
    <n v="-1782"/>
    <n v="5550"/>
    <n v="2801.59"/>
    <n v="0"/>
    <n v="2748.41"/>
    <n v="-3094"/>
    <n v="965.59000000000015"/>
    <x v="0"/>
    <n v="3400"/>
    <x v="20"/>
    <s v="HEALTH AND WELFARE BENEFITS"/>
  </r>
  <r>
    <s v="72"/>
    <s v="01"/>
    <s v="00"/>
    <s v="03"/>
    <x v="20"/>
    <s v="0000"/>
    <s v="342200"/>
    <s v="6770"/>
    <n v="66286"/>
    <n v="0"/>
    <n v="66286"/>
    <n v="0"/>
    <n v="66286"/>
    <n v="14031"/>
    <n v="-9354.0400000000009"/>
    <n v="4676.96"/>
    <n v="4676.96"/>
    <n v="0"/>
    <n v="0"/>
    <n v="-52255"/>
    <n v="14031"/>
    <x v="0"/>
    <n v="3400"/>
    <x v="20"/>
    <s v="HEALTH AND WELFARE BENEFITS"/>
  </r>
  <r>
    <s v="72"/>
    <s v="01"/>
    <s v="00"/>
    <s v="03"/>
    <x v="20"/>
    <s v="0000"/>
    <s v="342400"/>
    <s v="6770"/>
    <n v="91408"/>
    <n v="0"/>
    <n v="91408"/>
    <n v="96291.13"/>
    <n v="-4883.13"/>
    <n v="110764"/>
    <n v="-14031"/>
    <n v="96733"/>
    <n v="40024.15"/>
    <n v="0"/>
    <n v="56708.85"/>
    <n v="19356"/>
    <n v="14472.869999999995"/>
    <x v="0"/>
    <n v="3400"/>
    <x v="20"/>
    <s v="HEALTH AND WELFARE BENEFITS"/>
  </r>
  <r>
    <s v="72"/>
    <s v="01"/>
    <s v="00"/>
    <s v="03"/>
    <x v="20"/>
    <s v="0000"/>
    <s v="342500"/>
    <s v="6770"/>
    <n v="2743"/>
    <n v="0"/>
    <n v="2743"/>
    <n v="1739.12"/>
    <n v="1003.88"/>
    <n v="1687"/>
    <n v="-322"/>
    <n v="1365"/>
    <n v="606.67999999999995"/>
    <n v="0"/>
    <n v="758.32"/>
    <n v="-1056"/>
    <n v="-52.119999999999891"/>
    <x v="0"/>
    <n v="3400"/>
    <x v="20"/>
    <s v="HEALTH AND WELFARE BENEFITS"/>
  </r>
  <r>
    <s v="72"/>
    <s v="01"/>
    <s v="00"/>
    <s v="03"/>
    <x v="20"/>
    <s v="0000"/>
    <s v="352000"/>
    <s v="6770"/>
    <n v="147"/>
    <n v="0"/>
    <n v="147"/>
    <n v="133.05000000000001"/>
    <n v="13.95"/>
    <n v="165"/>
    <n v="-29"/>
    <n v="136"/>
    <n v="61.12"/>
    <n v="0"/>
    <n v="74.88"/>
    <n v="18"/>
    <n v="31.949999999999989"/>
    <x v="0"/>
    <n v="3500"/>
    <x v="20"/>
    <s v="STATE UNEMPLOYMENT INSURANCE"/>
  </r>
  <r>
    <s v="72"/>
    <s v="01"/>
    <s v="00"/>
    <s v="03"/>
    <x v="20"/>
    <s v="0000"/>
    <s v="352800"/>
    <s v="6770"/>
    <n v="316"/>
    <n v="0"/>
    <n v="316"/>
    <n v="208.83"/>
    <n v="107.17"/>
    <n v="209"/>
    <n v="-28"/>
    <n v="181"/>
    <n v="101.25"/>
    <n v="0"/>
    <n v="79.75"/>
    <n v="-107"/>
    <n v="0.16999999999998749"/>
    <x v="0"/>
    <n v="3500"/>
    <x v="20"/>
    <s v="STATE UNEMPLOYMENT INSURANCE"/>
  </r>
  <r>
    <s v="72"/>
    <s v="01"/>
    <s v="00"/>
    <s v="03"/>
    <x v="20"/>
    <s v="0000"/>
    <s v="352800"/>
    <s v="6799"/>
    <n v="0"/>
    <n v="0"/>
    <n v="0"/>
    <n v="15"/>
    <n v="-15"/>
    <n v="0"/>
    <n v="0"/>
    <n v="0"/>
    <n v="6.25"/>
    <n v="0"/>
    <n v="-6.25"/>
    <n v="0"/>
    <n v="-15"/>
    <x v="0"/>
    <n v="3500"/>
    <x v="20"/>
    <s v="STATE UNEMPLOYMENT INSURANCE"/>
  </r>
  <r>
    <s v="72"/>
    <s v="01"/>
    <s v="00"/>
    <s v="03"/>
    <x v="20"/>
    <s v="0000"/>
    <s v="362000"/>
    <s v="6770"/>
    <n v="5625"/>
    <n v="0"/>
    <n v="5625"/>
    <n v="4875"/>
    <n v="750"/>
    <n v="5625"/>
    <n v="-1000"/>
    <n v="4625"/>
    <n v="2218.75"/>
    <n v="0"/>
    <n v="2406.25"/>
    <n v="0"/>
    <n v="750"/>
    <x v="0"/>
    <n v="3600"/>
    <x v="20"/>
    <s v="WORKERS COMPENSATION INSURANCE"/>
  </r>
  <r>
    <s v="72"/>
    <s v="01"/>
    <s v="00"/>
    <s v="03"/>
    <x v="20"/>
    <s v="0000"/>
    <s v="362800"/>
    <s v="6770"/>
    <n v="13500"/>
    <n v="-1000"/>
    <n v="12500"/>
    <n v="7375"/>
    <n v="5125"/>
    <n v="7500"/>
    <n v="-1500"/>
    <n v="6000"/>
    <n v="2500"/>
    <n v="0"/>
    <n v="3500"/>
    <n v="-6000"/>
    <n v="125"/>
    <x v="0"/>
    <n v="3600"/>
    <x v="20"/>
    <s v="WORKERS COMPENSATION INSURANCE"/>
  </r>
  <r>
    <s v="72"/>
    <s v="01"/>
    <s v="00"/>
    <s v="03"/>
    <x v="20"/>
    <s v="0000"/>
    <s v="392000"/>
    <s v="6770"/>
    <n v="186"/>
    <n v="0"/>
    <n v="186"/>
    <n v="157.26"/>
    <n v="28.74"/>
    <n v="186"/>
    <n v="-34"/>
    <n v="152"/>
    <n v="73.459999999999994"/>
    <n v="0"/>
    <n v="78.540000000000006"/>
    <n v="0"/>
    <n v="28.740000000000009"/>
    <x v="0"/>
    <n v="3900"/>
    <x v="20"/>
    <s v="OTHER BENEFITS"/>
  </r>
  <r>
    <s v="72"/>
    <s v="01"/>
    <s v="00"/>
    <s v="03"/>
    <x v="20"/>
    <s v="0000"/>
    <s v="392800"/>
    <s v="6770"/>
    <n v="447"/>
    <n v="0"/>
    <n v="447"/>
    <n v="244.26"/>
    <n v="202.74"/>
    <n v="248"/>
    <n v="-50"/>
    <n v="198"/>
    <n v="82.8"/>
    <n v="0"/>
    <n v="115.2"/>
    <n v="-199"/>
    <n v="3.7400000000000091"/>
    <x v="0"/>
    <n v="3900"/>
    <x v="20"/>
    <s v="OTHER BENEFITS"/>
  </r>
  <r>
    <s v="72"/>
    <s v="01"/>
    <s v="00"/>
    <s v="03"/>
    <x v="20"/>
    <s v="0000"/>
    <s v="398200"/>
    <s v="6770"/>
    <n v="90"/>
    <n v="0"/>
    <n v="90"/>
    <n v="76"/>
    <n v="14"/>
    <n v="90"/>
    <n v="-16"/>
    <n v="74"/>
    <n v="35.5"/>
    <n v="0"/>
    <n v="38.5"/>
    <n v="0"/>
    <n v="14"/>
    <x v="0"/>
    <n v="3900"/>
    <x v="20"/>
    <s v="OTHER BENEFITS"/>
  </r>
  <r>
    <s v="72"/>
    <s v="01"/>
    <s v="00"/>
    <s v="03"/>
    <x v="20"/>
    <s v="0000"/>
    <s v="398300"/>
    <s v="6770"/>
    <n v="216"/>
    <n v="0"/>
    <n v="216"/>
    <n v="118"/>
    <n v="98"/>
    <n v="120"/>
    <n v="-24"/>
    <n v="96"/>
    <n v="40"/>
    <n v="0"/>
    <n v="56"/>
    <n v="-96"/>
    <n v="2"/>
    <x v="0"/>
    <n v="3900"/>
    <x v="20"/>
    <s v="OTHER BENEFITS"/>
  </r>
  <r>
    <s v="72"/>
    <s v="01"/>
    <s v="00"/>
    <s v="03"/>
    <x v="20"/>
    <s v="0000"/>
    <s v="399200"/>
    <s v="6770"/>
    <n v="3000"/>
    <n v="0"/>
    <n v="3000"/>
    <n v="2500"/>
    <n v="500"/>
    <n v="0"/>
    <n v="0"/>
    <n v="0"/>
    <n v="0"/>
    <n v="0"/>
    <n v="0"/>
    <n v="-3000"/>
    <n v="-2500"/>
    <x v="0"/>
    <n v="3900"/>
    <x v="20"/>
    <s v="OTHER BENEFITS"/>
  </r>
  <r>
    <s v="72"/>
    <s v="01"/>
    <s v="00"/>
    <s v="03"/>
    <x v="20"/>
    <s v="0000"/>
    <s v="422000"/>
    <s v="6770"/>
    <n v="600"/>
    <n v="0"/>
    <n v="600"/>
    <n v="300"/>
    <n v="300"/>
    <n v="700"/>
    <n v="0"/>
    <n v="700"/>
    <n v="233.36"/>
    <n v="85"/>
    <n v="381.64"/>
    <n v="100"/>
    <n v="400"/>
    <x v="3"/>
    <n v="4200"/>
    <x v="20"/>
    <s v="BOOK,MAGAZINE&amp;PERIOD-DIST.USE"/>
  </r>
  <r>
    <s v="72"/>
    <s v="01"/>
    <s v="00"/>
    <s v="03"/>
    <x v="20"/>
    <s v="0000"/>
    <s v="444000"/>
    <s v="6770"/>
    <n v="0"/>
    <n v="200"/>
    <n v="200"/>
    <n v="81"/>
    <n v="119"/>
    <n v="200"/>
    <n v="500"/>
    <n v="700"/>
    <n v="59.4"/>
    <n v="295"/>
    <n v="345.6"/>
    <n v="200"/>
    <n v="119"/>
    <x v="3"/>
    <n v="4400"/>
    <x v="20"/>
    <s v="MEDIA AND SOFTWARE-DISTRCT USE"/>
  </r>
  <r>
    <s v="72"/>
    <s v="01"/>
    <s v="00"/>
    <s v="03"/>
    <x v="20"/>
    <s v="0000"/>
    <s v="450000"/>
    <s v="6770"/>
    <n v="30000"/>
    <n v="15300"/>
    <n v="45300"/>
    <n v="40718.949999999997"/>
    <n v="4581.05"/>
    <n v="40000"/>
    <n v="0"/>
    <n v="40000"/>
    <n v="12999.84"/>
    <n v="21345.01"/>
    <n v="5655.15"/>
    <n v="10000"/>
    <n v="-718.94999999999709"/>
    <x v="3"/>
    <n v="4500"/>
    <x v="20"/>
    <s v="NONINSTRUCTIONAL SUPPLIES"/>
  </r>
  <r>
    <s v="72"/>
    <s v="01"/>
    <s v="00"/>
    <s v="03"/>
    <x v="20"/>
    <s v="0000"/>
    <s v="511300"/>
    <s v="6770"/>
    <n v="39000"/>
    <n v="-12922"/>
    <n v="26078"/>
    <n v="17946.37"/>
    <n v="8131.63"/>
    <n v="22000"/>
    <n v="127951.03999999999"/>
    <n v="149951.04000000001"/>
    <n v="2470.4"/>
    <n v="120751.6"/>
    <n v="26729.040000000001"/>
    <n v="-17000"/>
    <n v="4053.630000000001"/>
    <x v="4"/>
    <n v="5100"/>
    <x v="20"/>
    <s v="PERSON&amp;CONSULTANT SVC-DIST USE"/>
  </r>
  <r>
    <s v="72"/>
    <s v="01"/>
    <s v="00"/>
    <s v="03"/>
    <x v="20"/>
    <s v="0000"/>
    <s v="520000"/>
    <s v="6770"/>
    <n v="6117"/>
    <n v="2000"/>
    <n v="8117"/>
    <n v="7064.27"/>
    <n v="1052.73"/>
    <n v="6800"/>
    <n v="5000"/>
    <n v="11800"/>
    <n v="1839.43"/>
    <n v="7855.75"/>
    <n v="2104.8200000000002"/>
    <n v="683"/>
    <n v="-264.27000000000044"/>
    <x v="4"/>
    <n v="5200"/>
    <x v="20"/>
    <s v="TRAVEL &amp; CONFERENCE EXPENSES"/>
  </r>
  <r>
    <s v="72"/>
    <s v="01"/>
    <s v="00"/>
    <s v="03"/>
    <x v="20"/>
    <s v="0000"/>
    <s v="520800"/>
    <s v="6770"/>
    <n v="1437"/>
    <n v="0"/>
    <n v="1437"/>
    <n v="2936.5"/>
    <n v="-1499.5"/>
    <n v="2229"/>
    <n v="0"/>
    <n v="2229"/>
    <n v="1397.5"/>
    <n v="0"/>
    <n v="831.5"/>
    <n v="792"/>
    <n v="-707.5"/>
    <x v="4"/>
    <n v="5200"/>
    <x v="20"/>
    <s v="TRAVEL &amp; CONFERENCE EXPENSES"/>
  </r>
  <r>
    <s v="72"/>
    <s v="01"/>
    <s v="00"/>
    <s v="03"/>
    <x v="20"/>
    <s v="0000"/>
    <s v="521000"/>
    <s v="6770"/>
    <n v="200"/>
    <n v="650"/>
    <n v="850"/>
    <n v="456.38"/>
    <n v="393.62"/>
    <n v="400"/>
    <n v="0"/>
    <n v="400"/>
    <n v="63.15"/>
    <n v="336.85"/>
    <n v="0"/>
    <n v="200"/>
    <n v="-56.379999999999995"/>
    <x v="4"/>
    <n v="5200"/>
    <x v="20"/>
    <s v="TRAVEL &amp; CONFERENCE EXPENSES"/>
  </r>
  <r>
    <s v="72"/>
    <s v="01"/>
    <s v="00"/>
    <s v="03"/>
    <x v="20"/>
    <s v="0000"/>
    <s v="531000"/>
    <s v="6770"/>
    <n v="200"/>
    <n v="600"/>
    <n v="800"/>
    <n v="302"/>
    <n v="498"/>
    <n v="1000"/>
    <n v="0"/>
    <n v="1000"/>
    <n v="250"/>
    <n v="160"/>
    <n v="590"/>
    <n v="800"/>
    <n v="698"/>
    <x v="4"/>
    <n v="5300"/>
    <x v="20"/>
    <s v="POST/DUES/MEMBERSHIPS-DIST.USE"/>
  </r>
  <r>
    <s v="72"/>
    <s v="01"/>
    <s v="00"/>
    <s v="03"/>
    <x v="20"/>
    <s v="0000"/>
    <s v="535000"/>
    <s v="6770"/>
    <n v="200"/>
    <n v="0"/>
    <n v="200"/>
    <n v="26"/>
    <n v="174"/>
    <n v="300"/>
    <n v="0"/>
    <n v="300"/>
    <n v="20.23"/>
    <n v="179.77"/>
    <n v="100"/>
    <n v="100"/>
    <n v="274"/>
    <x v="4"/>
    <n v="5300"/>
    <x v="20"/>
    <s v="POST/DUES/MEMBERSHIPS-DIST.USE"/>
  </r>
  <r>
    <s v="72"/>
    <s v="01"/>
    <s v="00"/>
    <s v="03"/>
    <x v="20"/>
    <s v="0000"/>
    <s v="554000"/>
    <s v="6570"/>
    <n v="1000"/>
    <n v="0"/>
    <n v="1000"/>
    <n v="912.24"/>
    <n v="87.76"/>
    <n v="1200"/>
    <n v="0"/>
    <n v="1200"/>
    <n v="304.08"/>
    <n v="607.67999999999995"/>
    <n v="288.24"/>
    <n v="200"/>
    <n v="287.76"/>
    <x v="4"/>
    <n v="5500"/>
    <x v="20"/>
    <s v="UTILITIES &amp; HOUSEKEEP-DIST.USE"/>
  </r>
  <r>
    <s v="72"/>
    <s v="01"/>
    <s v="00"/>
    <s v="03"/>
    <x v="20"/>
    <s v="0000"/>
    <s v="562000"/>
    <s v="6770"/>
    <n v="1500"/>
    <n v="0"/>
    <n v="1500"/>
    <n v="1500"/>
    <n v="0"/>
    <n v="1500"/>
    <n v="0"/>
    <n v="1500"/>
    <n v="0"/>
    <n v="1500"/>
    <n v="0"/>
    <n v="0"/>
    <n v="0"/>
    <x v="4"/>
    <n v="5600"/>
    <x v="20"/>
    <s v="RENTS,LEASES&amp;REPAIRS-DIST.USE"/>
  </r>
  <r>
    <s v="72"/>
    <s v="01"/>
    <s v="00"/>
    <s v="03"/>
    <x v="20"/>
    <s v="0000"/>
    <s v="563000"/>
    <s v="6770"/>
    <n v="7400"/>
    <n v="-7400"/>
    <n v="0"/>
    <n v="0"/>
    <n v="0"/>
    <n v="0"/>
    <n v="0"/>
    <n v="0"/>
    <n v="0"/>
    <n v="0"/>
    <n v="0"/>
    <n v="-7400"/>
    <n v="0"/>
    <x v="4"/>
    <n v="5600"/>
    <x v="20"/>
    <s v="RENTS,LEASES&amp;REPAIRS-DIST.USE"/>
  </r>
  <r>
    <s v="72"/>
    <s v="01"/>
    <s v="00"/>
    <s v="03"/>
    <x v="20"/>
    <s v="0000"/>
    <s v="564000"/>
    <s v="6770"/>
    <n v="36000"/>
    <n v="7550"/>
    <n v="43550"/>
    <n v="33897.5"/>
    <n v="9652.5"/>
    <n v="40000"/>
    <n v="5000"/>
    <n v="45000"/>
    <n v="10733.5"/>
    <n v="27181.62"/>
    <n v="7084.88"/>
    <n v="4000"/>
    <n v="6102.5"/>
    <x v="4"/>
    <n v="5600"/>
    <x v="20"/>
    <s v="RENTS,LEASES&amp;REPAIRS-DIST.USE"/>
  </r>
  <r>
    <s v="72"/>
    <s v="01"/>
    <s v="00"/>
    <s v="03"/>
    <x v="20"/>
    <s v="0000"/>
    <s v="580100"/>
    <s v="6770"/>
    <n v="0"/>
    <n v="1700"/>
    <n v="1700"/>
    <n v="1000"/>
    <n v="700"/>
    <n v="5000"/>
    <n v="2617.2399999999998"/>
    <n v="7617.24"/>
    <n v="0"/>
    <n v="1200.02"/>
    <n v="6417.22"/>
    <n v="5000"/>
    <n v="4000"/>
    <x v="4"/>
    <n v="5800"/>
    <x v="20"/>
    <s v="OTHER OPERATING EXP-DIST. USE"/>
  </r>
  <r>
    <s v="72"/>
    <s v="01"/>
    <s v="00"/>
    <s v="03"/>
    <x v="20"/>
    <s v="0000"/>
    <s v="580900"/>
    <s v="6770"/>
    <n v="0"/>
    <n v="500"/>
    <n v="500"/>
    <n v="13.98"/>
    <n v="486.02"/>
    <n v="1200"/>
    <n v="0"/>
    <n v="1200"/>
    <n v="265.95"/>
    <n v="455.93"/>
    <n v="478.12"/>
    <n v="1200"/>
    <n v="1186.02"/>
    <x v="4"/>
    <n v="5800"/>
    <x v="20"/>
    <s v="OTHER OPERATING EXP-DIST. USE"/>
  </r>
  <r>
    <s v="72"/>
    <s v="01"/>
    <s v="00"/>
    <s v="03"/>
    <x v="20"/>
    <s v="0000"/>
    <s v="640000"/>
    <s v="6770"/>
    <n v="5075"/>
    <n v="9672"/>
    <n v="14747"/>
    <n v="14668.55"/>
    <n v="78.45"/>
    <n v="24000"/>
    <n v="-13117.24"/>
    <n v="10882.76"/>
    <n v="2738.9"/>
    <n v="3240"/>
    <n v="4903.8599999999997"/>
    <n v="18925"/>
    <n v="9331.4500000000007"/>
    <x v="5"/>
    <n v="6400"/>
    <x v="20"/>
    <s v="EQUIP/FURNITURE (EXCLD COMPTR)"/>
  </r>
  <r>
    <s v="72"/>
    <s v="01"/>
    <s v="00"/>
    <s v="03"/>
    <x v="20"/>
    <s v="0000"/>
    <s v="642000"/>
    <s v="6770"/>
    <n v="1000"/>
    <n v="-500"/>
    <n v="500"/>
    <n v="321.43"/>
    <n v="178.57"/>
    <n v="500"/>
    <n v="0"/>
    <n v="500"/>
    <n v="0"/>
    <n v="0"/>
    <n v="500"/>
    <n v="-500"/>
    <n v="178.57"/>
    <x v="5"/>
    <n v="6400"/>
    <x v="20"/>
    <s v="EQUIP/FURNITURE (EXCLD COMPTR)"/>
  </r>
  <r>
    <s v="72"/>
    <s v="01"/>
    <s v="00"/>
    <s v="03"/>
    <x v="21"/>
    <s v="0000"/>
    <s v="218100"/>
    <s v="6530"/>
    <n v="127786"/>
    <n v="-20000"/>
    <n v="107786"/>
    <n v="97425.88"/>
    <n v="10360.120000000001"/>
    <n v="101557"/>
    <n v="0"/>
    <n v="101557"/>
    <n v="42713.1"/>
    <n v="0"/>
    <n v="58843.9"/>
    <n v="-26229"/>
    <n v="4131.1199999999953"/>
    <x v="2"/>
    <n v="2100"/>
    <x v="21"/>
    <s v="CLASSIFIED MANAGERS-NON-INSTRU"/>
  </r>
  <r>
    <s v="72"/>
    <s v="01"/>
    <s v="00"/>
    <s v="03"/>
    <x v="21"/>
    <s v="0000"/>
    <s v="238200"/>
    <s v="6530"/>
    <n v="3000"/>
    <n v="0"/>
    <n v="3000"/>
    <n v="4166.5600000000004"/>
    <n v="-1166.56"/>
    <n v="3000"/>
    <n v="0"/>
    <n v="3000"/>
    <n v="1943.45"/>
    <n v="0"/>
    <n v="1056.55"/>
    <n v="0"/>
    <n v="-1166.5600000000004"/>
    <x v="2"/>
    <n v="2300"/>
    <x v="21"/>
    <s v="NON-INSTRUCTION HOURLY CLASS."/>
  </r>
  <r>
    <s v="72"/>
    <s v="01"/>
    <s v="00"/>
    <s v="03"/>
    <x v="21"/>
    <s v="0000"/>
    <s v="238500"/>
    <s v="6530"/>
    <n v="26000"/>
    <n v="0"/>
    <n v="26000"/>
    <n v="3774.6"/>
    <n v="22225.4"/>
    <n v="0"/>
    <n v="0"/>
    <n v="0"/>
    <n v="9450.64"/>
    <n v="0"/>
    <n v="-9450.64"/>
    <n v="-26000"/>
    <n v="-3774.6"/>
    <x v="2"/>
    <n v="2300"/>
    <x v="21"/>
    <s v="NON-INSTRUCTION HOURLY CLASS."/>
  </r>
  <r>
    <s v="72"/>
    <s v="01"/>
    <s v="00"/>
    <s v="03"/>
    <x v="21"/>
    <s v="0000"/>
    <s v="322800"/>
    <s v="6530"/>
    <n v="12998"/>
    <n v="0"/>
    <n v="12998"/>
    <n v="9547.8799999999992"/>
    <n v="3450.12"/>
    <n v="10171"/>
    <n v="0"/>
    <n v="10171"/>
    <n v="5659.81"/>
    <n v="0"/>
    <n v="4511.1899999999996"/>
    <n v="-2827"/>
    <n v="623.1200000000008"/>
    <x v="0"/>
    <n v="3200"/>
    <x v="21"/>
    <s v="CLASSIFIED RETIREMENT"/>
  </r>
  <r>
    <s v="72"/>
    <s v="01"/>
    <s v="00"/>
    <s v="03"/>
    <x v="21"/>
    <s v="0000"/>
    <s v="332800"/>
    <s v="6530"/>
    <n v="8146"/>
    <n v="0"/>
    <n v="8146"/>
    <n v="6308.24"/>
    <n v="1837.76"/>
    <n v="6520"/>
    <n v="0"/>
    <n v="6520"/>
    <n v="3562.52"/>
    <n v="0"/>
    <n v="2957.48"/>
    <n v="-1626"/>
    <n v="211.76000000000022"/>
    <x v="0"/>
    <n v="3300"/>
    <x v="21"/>
    <s v="OASDHI/FICA"/>
  </r>
  <r>
    <s v="72"/>
    <s v="01"/>
    <s v="00"/>
    <s v="03"/>
    <x v="21"/>
    <s v="0000"/>
    <s v="334600"/>
    <s v="6530"/>
    <n v="2282"/>
    <n v="0"/>
    <n v="2282"/>
    <n v="1475.38"/>
    <n v="806.62"/>
    <n v="1525"/>
    <n v="0"/>
    <n v="1525"/>
    <n v="833.19"/>
    <n v="0"/>
    <n v="691.81"/>
    <n v="-757"/>
    <n v="49.619999999999891"/>
    <x v="0"/>
    <n v="3300"/>
    <x v="21"/>
    <s v="OASDHI/FICA"/>
  </r>
  <r>
    <s v="72"/>
    <s v="01"/>
    <s v="00"/>
    <s v="03"/>
    <x v="21"/>
    <s v="0000"/>
    <s v="342000"/>
    <s v="6530"/>
    <n v="524"/>
    <n v="0"/>
    <n v="524"/>
    <n v="0"/>
    <n v="524"/>
    <n v="201"/>
    <n v="0"/>
    <n v="201"/>
    <n v="0"/>
    <n v="0"/>
    <n v="201"/>
    <n v="-323"/>
    <n v="201"/>
    <x v="0"/>
    <n v="3400"/>
    <x v="21"/>
    <s v="HEALTH AND WELFARE BENEFITS"/>
  </r>
  <r>
    <s v="72"/>
    <s v="01"/>
    <s v="00"/>
    <s v="03"/>
    <x v="21"/>
    <s v="0000"/>
    <s v="342100"/>
    <s v="6530"/>
    <n v="1775"/>
    <n v="0"/>
    <n v="1775"/>
    <n v="756.48"/>
    <n v="1018.52"/>
    <n v="789"/>
    <n v="0"/>
    <n v="789"/>
    <n v="328.8"/>
    <n v="0"/>
    <n v="460.2"/>
    <n v="-986"/>
    <n v="32.519999999999982"/>
    <x v="0"/>
    <n v="3400"/>
    <x v="21"/>
    <s v="HEALTH AND WELFARE BENEFITS"/>
  </r>
  <r>
    <s v="72"/>
    <s v="01"/>
    <s v="00"/>
    <s v="03"/>
    <x v="21"/>
    <s v="0000"/>
    <s v="342200"/>
    <s v="6530"/>
    <n v="13257"/>
    <n v="0"/>
    <n v="13257"/>
    <n v="0"/>
    <n v="13257"/>
    <n v="0"/>
    <n v="0"/>
    <n v="0"/>
    <n v="0"/>
    <n v="0"/>
    <n v="0"/>
    <n v="-13257"/>
    <n v="0"/>
    <x v="0"/>
    <n v="3400"/>
    <x v="21"/>
    <s v="HEALTH AND WELFARE BENEFITS"/>
  </r>
  <r>
    <s v="72"/>
    <s v="01"/>
    <s v="00"/>
    <s v="03"/>
    <x v="21"/>
    <s v="0000"/>
    <s v="342400"/>
    <s v="6530"/>
    <n v="27795"/>
    <n v="0"/>
    <n v="27795"/>
    <n v="27795.360000000001"/>
    <n v="-0.36"/>
    <n v="29411"/>
    <n v="0"/>
    <n v="29411"/>
    <n v="12254.7"/>
    <n v="0"/>
    <n v="17156.3"/>
    <n v="1616"/>
    <n v="1615.6399999999994"/>
    <x v="0"/>
    <n v="3400"/>
    <x v="21"/>
    <s v="HEALTH AND WELFARE BENEFITS"/>
  </r>
  <r>
    <s v="72"/>
    <s v="01"/>
    <s v="00"/>
    <s v="03"/>
    <x v="21"/>
    <s v="0000"/>
    <s v="342500"/>
    <s v="6530"/>
    <n v="645"/>
    <n v="0"/>
    <n v="645"/>
    <n v="430.32"/>
    <n v="214.68"/>
    <n v="386"/>
    <n v="0"/>
    <n v="386"/>
    <n v="160.69999999999999"/>
    <n v="0"/>
    <n v="225.3"/>
    <n v="-259"/>
    <n v="-44.319999999999993"/>
    <x v="0"/>
    <n v="3400"/>
    <x v="21"/>
    <s v="HEALTH AND WELFARE BENEFITS"/>
  </r>
  <r>
    <s v="72"/>
    <s v="01"/>
    <s v="00"/>
    <s v="03"/>
    <x v="21"/>
    <s v="0000"/>
    <s v="352800"/>
    <s v="6530"/>
    <n v="79"/>
    <n v="0"/>
    <n v="79"/>
    <n v="50.92"/>
    <n v="28.08"/>
    <n v="53"/>
    <n v="0"/>
    <n v="53"/>
    <n v="28.75"/>
    <n v="0"/>
    <n v="24.25"/>
    <n v="-26"/>
    <n v="2.0799999999999983"/>
    <x v="0"/>
    <n v="3500"/>
    <x v="21"/>
    <s v="STATE UNEMPLOYMENT INSURANCE"/>
  </r>
  <r>
    <s v="72"/>
    <s v="01"/>
    <s v="00"/>
    <s v="03"/>
    <x v="21"/>
    <s v="0000"/>
    <s v="362800"/>
    <s v="6530"/>
    <n v="4500"/>
    <n v="0"/>
    <n v="4500"/>
    <n v="4500"/>
    <n v="0"/>
    <n v="3000"/>
    <n v="0"/>
    <n v="3000"/>
    <n v="1875"/>
    <n v="0"/>
    <n v="1125"/>
    <n v="-1500"/>
    <n v="-1500"/>
    <x v="0"/>
    <n v="3600"/>
    <x v="21"/>
    <s v="WORKERS COMPENSATION INSURANCE"/>
  </r>
  <r>
    <s v="72"/>
    <s v="01"/>
    <s v="00"/>
    <s v="03"/>
    <x v="21"/>
    <s v="0000"/>
    <s v="392800"/>
    <s v="6530"/>
    <n v="149"/>
    <n v="0"/>
    <n v="149"/>
    <n v="99.36"/>
    <n v="49.64"/>
    <n v="99"/>
    <n v="0"/>
    <n v="99"/>
    <n v="41.4"/>
    <n v="0"/>
    <n v="57.6"/>
    <n v="-50"/>
    <n v="-0.35999999999999943"/>
    <x v="0"/>
    <n v="3900"/>
    <x v="21"/>
    <s v="OTHER BENEFITS"/>
  </r>
  <r>
    <s v="72"/>
    <s v="01"/>
    <s v="00"/>
    <s v="03"/>
    <x v="21"/>
    <s v="0000"/>
    <s v="398300"/>
    <s v="6530"/>
    <n v="72"/>
    <n v="0"/>
    <n v="72"/>
    <n v="48"/>
    <n v="24"/>
    <n v="48"/>
    <n v="0"/>
    <n v="48"/>
    <n v="20"/>
    <n v="0"/>
    <n v="28"/>
    <n v="-24"/>
    <n v="0"/>
    <x v="0"/>
    <n v="3900"/>
    <x v="21"/>
    <s v="OTHER BENEFITS"/>
  </r>
  <r>
    <s v="72"/>
    <s v="01"/>
    <s v="00"/>
    <s v="03"/>
    <x v="21"/>
    <s v="0000"/>
    <s v="450000"/>
    <s v="6530"/>
    <n v="8000"/>
    <n v="0"/>
    <n v="8000"/>
    <n v="5190.37"/>
    <n v="2809.63"/>
    <n v="8000"/>
    <n v="0"/>
    <n v="8000"/>
    <n v="1484.01"/>
    <n v="4515.99"/>
    <n v="2000"/>
    <n v="0"/>
    <n v="2809.63"/>
    <x v="3"/>
    <n v="4500"/>
    <x v="21"/>
    <s v="NONINSTRUCTIONAL SUPPLIES"/>
  </r>
  <r>
    <s v="72"/>
    <s v="01"/>
    <s v="00"/>
    <s v="03"/>
    <x v="21"/>
    <s v="0000"/>
    <s v="452000"/>
    <s v="6530"/>
    <n v="16000"/>
    <n v="0"/>
    <n v="16000"/>
    <n v="9696.41"/>
    <n v="6303.59"/>
    <n v="16000"/>
    <n v="0"/>
    <n v="16000"/>
    <n v="3917.23"/>
    <n v="10082.77"/>
    <n v="2000"/>
    <n v="0"/>
    <n v="6303.59"/>
    <x v="3"/>
    <n v="4500"/>
    <x v="21"/>
    <s v="NONINSTRUCTIONAL SUPPLIES"/>
  </r>
  <r>
    <s v="72"/>
    <s v="01"/>
    <s v="00"/>
    <s v="03"/>
    <x v="21"/>
    <s v="0000"/>
    <s v="520800"/>
    <s v="6530"/>
    <n v="600"/>
    <n v="0"/>
    <n v="600"/>
    <n v="600"/>
    <n v="0"/>
    <n v="600"/>
    <n v="0"/>
    <n v="600"/>
    <n v="250"/>
    <n v="0"/>
    <n v="350"/>
    <n v="0"/>
    <n v="0"/>
    <x v="4"/>
    <n v="5200"/>
    <x v="21"/>
    <s v="TRAVEL &amp; CONFERENCE EXPENSES"/>
  </r>
  <r>
    <s v="72"/>
    <s v="01"/>
    <s v="00"/>
    <s v="03"/>
    <x v="21"/>
    <s v="0000"/>
    <s v="521000"/>
    <s v="6530"/>
    <n v="600"/>
    <n v="0"/>
    <n v="600"/>
    <n v="588"/>
    <n v="12"/>
    <n v="600"/>
    <n v="0"/>
    <n v="600"/>
    <n v="81.75"/>
    <n v="468.25"/>
    <n v="50"/>
    <n v="0"/>
    <n v="12"/>
    <x v="4"/>
    <n v="5200"/>
    <x v="21"/>
    <s v="TRAVEL &amp; CONFERENCE EXPENSES"/>
  </r>
  <r>
    <s v="72"/>
    <s v="01"/>
    <s v="00"/>
    <s v="03"/>
    <x v="21"/>
    <s v="0000"/>
    <s v="531000"/>
    <s v="6530"/>
    <n v="100"/>
    <n v="0"/>
    <n v="100"/>
    <n v="73"/>
    <n v="27"/>
    <n v="100"/>
    <n v="0"/>
    <n v="100"/>
    <n v="0"/>
    <n v="90"/>
    <n v="10"/>
    <n v="0"/>
    <n v="27"/>
    <x v="4"/>
    <n v="5300"/>
    <x v="21"/>
    <s v="POST/DUES/MEMBERSHIPS-DIST.USE"/>
  </r>
  <r>
    <s v="72"/>
    <s v="01"/>
    <s v="00"/>
    <s v="03"/>
    <x v="21"/>
    <s v="0000"/>
    <s v="555000"/>
    <s v="6530"/>
    <n v="2000"/>
    <n v="0"/>
    <n v="2000"/>
    <n v="1404.62"/>
    <n v="595.38"/>
    <n v="2000"/>
    <n v="0"/>
    <n v="2000"/>
    <n v="495.66"/>
    <n v="1504.34"/>
    <n v="0"/>
    <n v="0"/>
    <n v="595.38000000000011"/>
    <x v="4"/>
    <n v="5500"/>
    <x v="21"/>
    <s v="UTILITIES &amp; HOUSEKEEP-DIST.USE"/>
  </r>
  <r>
    <s v="72"/>
    <s v="01"/>
    <s v="00"/>
    <s v="03"/>
    <x v="21"/>
    <s v="0000"/>
    <s v="640000"/>
    <s v="6530"/>
    <n v="4000"/>
    <n v="0"/>
    <n v="4000"/>
    <n v="7352.19"/>
    <n v="-3352.19"/>
    <n v="8000"/>
    <n v="0"/>
    <n v="8000"/>
    <n v="0"/>
    <n v="200"/>
    <n v="7800"/>
    <n v="4000"/>
    <n v="647.8100000000004"/>
    <x v="5"/>
    <n v="6400"/>
    <x v="21"/>
    <s v="EQUIP/FURNITURE (EXCLD COMPTR)"/>
  </r>
  <r>
    <s v="72"/>
    <s v="01"/>
    <s v="00"/>
    <s v="03"/>
    <x v="22"/>
    <s v="0000"/>
    <s v="450000"/>
    <s v="6510"/>
    <n v="500"/>
    <n v="0"/>
    <n v="500"/>
    <n v="157.12"/>
    <n v="342.88"/>
    <n v="500"/>
    <n v="0"/>
    <n v="500"/>
    <n v="0"/>
    <n v="0"/>
    <n v="500"/>
    <n v="0"/>
    <n v="342.88"/>
    <x v="3"/>
    <n v="4500"/>
    <x v="22"/>
    <s v="NONINSTRUCTIONAL SUPPLIES"/>
  </r>
  <r>
    <s v="72"/>
    <s v="01"/>
    <s v="00"/>
    <s v="03"/>
    <x v="22"/>
    <s v="0000"/>
    <s v="451000"/>
    <s v="6510"/>
    <n v="2000"/>
    <n v="0"/>
    <n v="2000"/>
    <n v="707.2"/>
    <n v="1292.8"/>
    <n v="2000"/>
    <n v="0"/>
    <n v="2000"/>
    <n v="367.94"/>
    <n v="1632.06"/>
    <n v="0"/>
    <n v="0"/>
    <n v="1292.8"/>
    <x v="3"/>
    <n v="4500"/>
    <x v="22"/>
    <s v="NONINSTRUCTIONAL SUPPLIES"/>
  </r>
  <r>
    <s v="72"/>
    <s v="01"/>
    <s v="00"/>
    <s v="03"/>
    <x v="22"/>
    <s v="0000"/>
    <s v="511300"/>
    <s v="6510"/>
    <n v="47000"/>
    <n v="-21500"/>
    <n v="25500"/>
    <n v="22280"/>
    <n v="3220"/>
    <n v="47000"/>
    <n v="0"/>
    <n v="47000"/>
    <n v="9495"/>
    <n v="9200"/>
    <n v="28305"/>
    <n v="0"/>
    <n v="24720"/>
    <x v="4"/>
    <n v="5100"/>
    <x v="22"/>
    <s v="PERSON&amp;CONSULTANT SVC-DIST USE"/>
  </r>
  <r>
    <s v="72"/>
    <s v="01"/>
    <s v="00"/>
    <s v="03"/>
    <x v="22"/>
    <s v="0000"/>
    <s v="551000"/>
    <s v="6570"/>
    <n v="6000"/>
    <n v="0"/>
    <n v="6000"/>
    <n v="2704.03"/>
    <n v="3295.97"/>
    <n v="6000"/>
    <n v="0"/>
    <n v="6000"/>
    <n v="211.87"/>
    <n v="5439.36"/>
    <n v="348.77"/>
    <n v="0"/>
    <n v="3295.97"/>
    <x v="4"/>
    <n v="5500"/>
    <x v="22"/>
    <s v="UTILITIES &amp; HOUSEKEEP-DIST.USE"/>
  </r>
  <r>
    <s v="72"/>
    <s v="01"/>
    <s v="00"/>
    <s v="03"/>
    <x v="22"/>
    <s v="0000"/>
    <s v="552000"/>
    <s v="6570"/>
    <n v="100000"/>
    <n v="0"/>
    <n v="100000"/>
    <n v="96063.59"/>
    <n v="3936.41"/>
    <n v="100000"/>
    <n v="0"/>
    <n v="100000"/>
    <n v="50481.11"/>
    <n v="29677.17"/>
    <n v="19841.72"/>
    <n v="0"/>
    <n v="3936.4100000000035"/>
    <x v="4"/>
    <n v="5500"/>
    <x v="22"/>
    <s v="UTILITIES &amp; HOUSEKEEP-DIST.USE"/>
  </r>
  <r>
    <s v="72"/>
    <s v="01"/>
    <s v="00"/>
    <s v="03"/>
    <x v="22"/>
    <s v="0000"/>
    <s v="553000"/>
    <s v="6570"/>
    <n v="20000"/>
    <n v="0"/>
    <n v="20000"/>
    <n v="17955.75"/>
    <n v="2044.25"/>
    <n v="20000"/>
    <n v="0"/>
    <n v="20000"/>
    <n v="7812.28"/>
    <n v="12187.72"/>
    <n v="0"/>
    <n v="0"/>
    <n v="2044.25"/>
    <x v="4"/>
    <n v="5500"/>
    <x v="22"/>
    <s v="UTILITIES &amp; HOUSEKEEP-DIST.USE"/>
  </r>
  <r>
    <s v="72"/>
    <s v="01"/>
    <s v="00"/>
    <s v="03"/>
    <x v="22"/>
    <s v="0000"/>
    <s v="553500"/>
    <s v="6570"/>
    <n v="6000"/>
    <n v="0"/>
    <n v="6000"/>
    <n v="4013.92"/>
    <n v="1986.08"/>
    <n v="6000"/>
    <n v="0"/>
    <n v="6000"/>
    <n v="1336.64"/>
    <n v="2661.28"/>
    <n v="2002.08"/>
    <n v="0"/>
    <n v="1986.08"/>
    <x v="4"/>
    <n v="5500"/>
    <x v="22"/>
    <s v="UTILITIES &amp; HOUSEKEEP-DIST.USE"/>
  </r>
  <r>
    <s v="72"/>
    <s v="01"/>
    <s v="00"/>
    <s v="03"/>
    <x v="22"/>
    <s v="0000"/>
    <s v="553600"/>
    <s v="6570"/>
    <n v="1000"/>
    <n v="0"/>
    <n v="1000"/>
    <n v="750"/>
    <n v="250"/>
    <n v="1000"/>
    <n v="0"/>
    <n v="1000"/>
    <n v="0"/>
    <n v="750"/>
    <n v="250"/>
    <n v="0"/>
    <n v="250"/>
    <x v="4"/>
    <n v="5500"/>
    <x v="22"/>
    <s v="UTILITIES &amp; HOUSEKEEP-DIST.USE"/>
  </r>
  <r>
    <s v="72"/>
    <s v="01"/>
    <s v="00"/>
    <s v="03"/>
    <x v="22"/>
    <s v="0000"/>
    <s v="554000"/>
    <s v="6570"/>
    <n v="20000"/>
    <n v="1500"/>
    <n v="21500"/>
    <n v="19946.400000000001"/>
    <n v="1553.6"/>
    <n v="25000"/>
    <n v="0"/>
    <n v="25000"/>
    <n v="8554.77"/>
    <n v="11034.94"/>
    <n v="5410.29"/>
    <n v="5000"/>
    <n v="5053.5999999999985"/>
    <x v="4"/>
    <n v="5500"/>
    <x v="22"/>
    <s v="UTILITIES &amp; HOUSEKEEP-DIST.USE"/>
  </r>
  <r>
    <s v="72"/>
    <s v="01"/>
    <s v="00"/>
    <s v="03"/>
    <x v="22"/>
    <s v="0000"/>
    <s v="556000"/>
    <s v="6510"/>
    <n v="6000"/>
    <n v="0"/>
    <n v="6000"/>
    <n v="4275"/>
    <n v="1725"/>
    <n v="6000"/>
    <n v="0"/>
    <n v="6000"/>
    <n v="1400"/>
    <n v="2800"/>
    <n v="1800"/>
    <n v="0"/>
    <n v="1725"/>
    <x v="4"/>
    <n v="5500"/>
    <x v="22"/>
    <s v="UTILITIES &amp; HOUSEKEEP-DIST.USE"/>
  </r>
  <r>
    <s v="72"/>
    <s v="01"/>
    <s v="00"/>
    <s v="03"/>
    <x v="22"/>
    <s v="0000"/>
    <s v="558000"/>
    <s v="6510"/>
    <n v="700"/>
    <n v="0"/>
    <n v="700"/>
    <n v="306.38"/>
    <n v="393.62"/>
    <n v="700"/>
    <n v="0"/>
    <n v="700"/>
    <n v="200"/>
    <n v="300"/>
    <n v="200"/>
    <n v="0"/>
    <n v="393.62"/>
    <x v="4"/>
    <n v="5500"/>
    <x v="22"/>
    <s v="UTILITIES &amp; HOUSEKEEP-DIST.USE"/>
  </r>
  <r>
    <s v="72"/>
    <s v="01"/>
    <s v="00"/>
    <s v="03"/>
    <x v="22"/>
    <s v="0000"/>
    <s v="563000"/>
    <s v="6510"/>
    <n v="17000"/>
    <n v="0"/>
    <n v="17000"/>
    <n v="13296"/>
    <n v="3704"/>
    <n v="17000"/>
    <n v="0"/>
    <n v="17000"/>
    <n v="5516.6"/>
    <n v="10187.4"/>
    <n v="1296"/>
    <n v="0"/>
    <n v="3704"/>
    <x v="4"/>
    <n v="5600"/>
    <x v="22"/>
    <s v="RENTS,LEASES&amp;REPAIRS-DIST.USE"/>
  </r>
  <r>
    <s v="72"/>
    <s v="01"/>
    <s v="00"/>
    <s v="03"/>
    <x v="22"/>
    <s v="0000"/>
    <s v="563100"/>
    <s v="6510"/>
    <n v="22000"/>
    <n v="0"/>
    <n v="22000"/>
    <n v="11042.27"/>
    <n v="10957.73"/>
    <n v="20000"/>
    <n v="0"/>
    <n v="20000"/>
    <n v="6557"/>
    <n v="10962"/>
    <n v="2481"/>
    <n v="-2000"/>
    <n v="8957.73"/>
    <x v="4"/>
    <n v="5600"/>
    <x v="22"/>
    <s v="RENTS,LEASES&amp;REPAIRS-DIST.USE"/>
  </r>
  <r>
    <s v="72"/>
    <s v="01"/>
    <s v="00"/>
    <s v="03"/>
    <x v="22"/>
    <s v="0000"/>
    <s v="564000"/>
    <s v="6510"/>
    <n v="47000"/>
    <n v="0"/>
    <n v="47000"/>
    <n v="29292.1"/>
    <n v="17707.900000000001"/>
    <n v="40000"/>
    <n v="0"/>
    <n v="40000"/>
    <n v="4742.92"/>
    <n v="31215.919999999998"/>
    <n v="4041.16"/>
    <n v="-7000"/>
    <n v="10707.900000000001"/>
    <x v="4"/>
    <n v="5600"/>
    <x v="22"/>
    <s v="RENTS,LEASES&amp;REPAIRS-DIST.USE"/>
  </r>
  <r>
    <s v="72"/>
    <s v="01"/>
    <s v="00"/>
    <s v="03"/>
    <x v="22"/>
    <s v="0000"/>
    <s v="580900"/>
    <s v="6510"/>
    <n v="0"/>
    <n v="10000"/>
    <n v="10000"/>
    <n v="10000"/>
    <n v="0"/>
    <n v="0"/>
    <n v="0"/>
    <n v="0"/>
    <n v="0"/>
    <n v="0"/>
    <n v="0"/>
    <n v="0"/>
    <n v="-10000"/>
    <x v="4"/>
    <n v="5800"/>
    <x v="22"/>
    <s v="OTHER OPERATING EXP-DIST. USE"/>
  </r>
  <r>
    <s v="72"/>
    <s v="01"/>
    <s v="00"/>
    <s v="03"/>
    <x v="23"/>
    <s v="0000"/>
    <s v="210100"/>
    <s v="6770"/>
    <n v="64680"/>
    <n v="0"/>
    <n v="64680"/>
    <n v="7613.91"/>
    <n v="57066.09"/>
    <n v="70227"/>
    <n v="0"/>
    <n v="70227"/>
    <n v="0"/>
    <n v="0"/>
    <n v="70227"/>
    <n v="5547"/>
    <n v="62613.09"/>
    <x v="2"/>
    <n v="2100"/>
    <x v="23"/>
    <s v="CLASSIFIED MANAGERS-NON-INSTRU"/>
  </r>
  <r>
    <s v="72"/>
    <s v="01"/>
    <s v="00"/>
    <s v="03"/>
    <x v="23"/>
    <s v="0000"/>
    <s v="218100"/>
    <s v="6770"/>
    <n v="288990"/>
    <n v="0"/>
    <n v="288990"/>
    <n v="309573.84000000003"/>
    <n v="-20583.84"/>
    <n v="312162"/>
    <n v="0"/>
    <n v="312162"/>
    <n v="138752.17000000001"/>
    <n v="0"/>
    <n v="173409.83"/>
    <n v="23172"/>
    <n v="2588.1599999999744"/>
    <x v="2"/>
    <n v="2100"/>
    <x v="23"/>
    <s v="CLASSIFIED MANAGERS-NON-INSTRU"/>
  </r>
  <r>
    <s v="72"/>
    <s v="01"/>
    <s v="00"/>
    <s v="03"/>
    <x v="23"/>
    <s v="0000"/>
    <s v="238200"/>
    <s v="6770"/>
    <n v="0"/>
    <n v="700"/>
    <n v="700"/>
    <n v="625.6"/>
    <n v="74.400000000000006"/>
    <n v="0"/>
    <n v="0"/>
    <n v="0"/>
    <n v="26.35"/>
    <n v="0"/>
    <n v="-26.35"/>
    <n v="0"/>
    <n v="-625.6"/>
    <x v="2"/>
    <n v="2300"/>
    <x v="23"/>
    <s v="NON-INSTRUCTION HOURLY CLASS."/>
  </r>
  <r>
    <s v="72"/>
    <s v="01"/>
    <s v="00"/>
    <s v="03"/>
    <x v="23"/>
    <s v="0000"/>
    <s v="322000"/>
    <s v="6770"/>
    <n v="7400"/>
    <n v="0"/>
    <n v="7400"/>
    <n v="86.77"/>
    <n v="7313.23"/>
    <n v="8258"/>
    <n v="0"/>
    <n v="8258"/>
    <n v="0"/>
    <n v="0"/>
    <n v="8258"/>
    <n v="858"/>
    <n v="8171.23"/>
    <x v="0"/>
    <n v="3200"/>
    <x v="23"/>
    <s v="CLASSIFIED RETIREMENT"/>
  </r>
  <r>
    <s v="72"/>
    <s v="01"/>
    <s v="00"/>
    <s v="03"/>
    <x v="23"/>
    <s v="0000"/>
    <s v="322800"/>
    <s v="6770"/>
    <n v="33111"/>
    <n v="0"/>
    <n v="33111"/>
    <n v="34020.58"/>
    <n v="-909.58"/>
    <n v="36896"/>
    <n v="0"/>
    <n v="36896"/>
    <n v="17773.78"/>
    <n v="0"/>
    <n v="19122.22"/>
    <n v="3785"/>
    <n v="2875.4199999999983"/>
    <x v="0"/>
    <n v="3200"/>
    <x v="23"/>
    <s v="CLASSIFIED RETIREMENT"/>
  </r>
  <r>
    <s v="72"/>
    <s v="01"/>
    <s v="00"/>
    <s v="03"/>
    <x v="23"/>
    <s v="0000"/>
    <s v="332000"/>
    <s v="6770"/>
    <n v="4010"/>
    <n v="0"/>
    <n v="4010"/>
    <n v="472.06"/>
    <n v="3537.94"/>
    <n v="4354"/>
    <n v="0"/>
    <n v="4354"/>
    <n v="0"/>
    <n v="0"/>
    <n v="4354"/>
    <n v="344"/>
    <n v="3881.94"/>
    <x v="0"/>
    <n v="3300"/>
    <x v="23"/>
    <s v="OASDHI/FICA"/>
  </r>
  <r>
    <s v="72"/>
    <s v="01"/>
    <s v="00"/>
    <s v="03"/>
    <x v="23"/>
    <s v="0000"/>
    <s v="332800"/>
    <s v="6770"/>
    <n v="17917"/>
    <n v="0"/>
    <n v="17917"/>
    <n v="18211.54"/>
    <n v="-294.54000000000002"/>
    <n v="19354"/>
    <n v="0"/>
    <n v="19354"/>
    <n v="9252.69"/>
    <n v="0"/>
    <n v="10101.31"/>
    <n v="1437"/>
    <n v="1142.4599999999991"/>
    <x v="0"/>
    <n v="3300"/>
    <x v="23"/>
    <s v="OASDHI/FICA"/>
  </r>
  <r>
    <s v="72"/>
    <s v="01"/>
    <s v="00"/>
    <s v="03"/>
    <x v="23"/>
    <s v="0000"/>
    <s v="334600"/>
    <s v="6770"/>
    <n v="5128"/>
    <n v="0"/>
    <n v="5128"/>
    <n v="4369.6099999999997"/>
    <n v="758.39"/>
    <n v="5545"/>
    <n v="0"/>
    <n v="5545"/>
    <n v="2163.96"/>
    <n v="0"/>
    <n v="3381.04"/>
    <n v="417"/>
    <n v="1175.3900000000003"/>
    <x v="0"/>
    <n v="3300"/>
    <x v="23"/>
    <s v="OASDHI/FICA"/>
  </r>
  <r>
    <s v="72"/>
    <s v="01"/>
    <s v="00"/>
    <s v="03"/>
    <x v="23"/>
    <s v="0000"/>
    <s v="342100"/>
    <s v="6770"/>
    <n v="6490"/>
    <n v="0"/>
    <n v="6490"/>
    <n v="4831.2"/>
    <n v="1658.8"/>
    <n v="6810"/>
    <n v="0"/>
    <n v="6810"/>
    <n v="2111"/>
    <n v="0"/>
    <n v="4699"/>
    <n v="320"/>
    <n v="1978.8000000000002"/>
    <x v="0"/>
    <n v="3400"/>
    <x v="23"/>
    <s v="HEALTH AND WELFARE BENEFITS"/>
  </r>
  <r>
    <s v="72"/>
    <s v="01"/>
    <s v="00"/>
    <s v="03"/>
    <x v="23"/>
    <s v="0000"/>
    <s v="342200"/>
    <s v="6770"/>
    <n v="13257"/>
    <n v="0"/>
    <n v="13257"/>
    <n v="0"/>
    <n v="13257"/>
    <n v="14031"/>
    <n v="0"/>
    <n v="14031"/>
    <n v="0"/>
    <n v="0"/>
    <n v="14031"/>
    <n v="774"/>
    <n v="14031"/>
    <x v="0"/>
    <n v="3400"/>
    <x v="23"/>
    <s v="HEALTH AND WELFARE BENEFITS"/>
  </r>
  <r>
    <s v="72"/>
    <s v="01"/>
    <s v="00"/>
    <s v="03"/>
    <x v="23"/>
    <s v="0000"/>
    <s v="342400"/>
    <s v="6770"/>
    <n v="80184"/>
    <n v="0"/>
    <n v="80184"/>
    <n v="80824.320000000007"/>
    <n v="-640.32000000000005"/>
    <n v="84860"/>
    <n v="0"/>
    <n v="84860"/>
    <n v="35639.5"/>
    <n v="0"/>
    <n v="49220.5"/>
    <n v="4676"/>
    <n v="4035.679999999993"/>
    <x v="0"/>
    <n v="3400"/>
    <x v="23"/>
    <s v="HEALTH AND WELFARE BENEFITS"/>
  </r>
  <r>
    <s v="72"/>
    <s v="01"/>
    <s v="00"/>
    <s v="03"/>
    <x v="23"/>
    <s v="0000"/>
    <s v="342500"/>
    <s v="6770"/>
    <n v="1506"/>
    <n v="0"/>
    <n v="1506"/>
    <n v="1290.96"/>
    <n v="215.04"/>
    <n v="1350"/>
    <n v="0"/>
    <n v="1350"/>
    <n v="482.1"/>
    <n v="0"/>
    <n v="867.9"/>
    <n v="-156"/>
    <n v="59.039999999999964"/>
    <x v="0"/>
    <n v="3400"/>
    <x v="23"/>
    <s v="HEALTH AND WELFARE BENEFITS"/>
  </r>
  <r>
    <s v="72"/>
    <s v="01"/>
    <s v="00"/>
    <s v="03"/>
    <x v="23"/>
    <s v="0000"/>
    <s v="352000"/>
    <s v="6770"/>
    <n v="32"/>
    <n v="0"/>
    <n v="32"/>
    <n v="3.81"/>
    <n v="28.19"/>
    <n v="35"/>
    <n v="0"/>
    <n v="35"/>
    <n v="0"/>
    <n v="0"/>
    <n v="35"/>
    <n v="3"/>
    <n v="31.19"/>
    <x v="0"/>
    <n v="3500"/>
    <x v="23"/>
    <s v="STATE UNEMPLOYMENT INSURANCE"/>
  </r>
  <r>
    <s v="72"/>
    <s v="01"/>
    <s v="00"/>
    <s v="03"/>
    <x v="23"/>
    <s v="0000"/>
    <s v="352800"/>
    <s v="6770"/>
    <n v="145"/>
    <n v="0"/>
    <n v="145"/>
    <n v="146.97999999999999"/>
    <n v="-1.98"/>
    <n v="156"/>
    <n v="0"/>
    <n v="156"/>
    <n v="74.64"/>
    <n v="0"/>
    <n v="81.36"/>
    <n v="11"/>
    <n v="9.0200000000000102"/>
    <x v="0"/>
    <n v="3500"/>
    <x v="23"/>
    <s v="STATE UNEMPLOYMENT INSURANCE"/>
  </r>
  <r>
    <s v="72"/>
    <s v="01"/>
    <s v="00"/>
    <s v="03"/>
    <x v="23"/>
    <s v="0000"/>
    <s v="362000"/>
    <s v="6770"/>
    <n v="1500"/>
    <n v="0"/>
    <n v="1500"/>
    <n v="0"/>
    <n v="1500"/>
    <n v="1500"/>
    <n v="0"/>
    <n v="1500"/>
    <n v="0"/>
    <n v="0"/>
    <n v="1500"/>
    <n v="0"/>
    <n v="1500"/>
    <x v="0"/>
    <n v="3600"/>
    <x v="23"/>
    <s v="WORKERS COMPENSATION INSURANCE"/>
  </r>
  <r>
    <s v="72"/>
    <s v="01"/>
    <s v="00"/>
    <s v="03"/>
    <x v="23"/>
    <s v="0000"/>
    <s v="362800"/>
    <s v="6770"/>
    <n v="9000"/>
    <n v="0"/>
    <n v="9000"/>
    <n v="9000"/>
    <n v="0"/>
    <n v="9000"/>
    <n v="0"/>
    <n v="9000"/>
    <n v="3750"/>
    <n v="0"/>
    <n v="5250"/>
    <n v="0"/>
    <n v="0"/>
    <x v="0"/>
    <n v="3600"/>
    <x v="23"/>
    <s v="WORKERS COMPENSATION INSURANCE"/>
  </r>
  <r>
    <s v="72"/>
    <s v="01"/>
    <s v="00"/>
    <s v="03"/>
    <x v="23"/>
    <s v="0000"/>
    <s v="392000"/>
    <s v="6770"/>
    <n v="50"/>
    <n v="0"/>
    <n v="50"/>
    <n v="0"/>
    <n v="50"/>
    <n v="50"/>
    <n v="0"/>
    <n v="50"/>
    <n v="0"/>
    <n v="0"/>
    <n v="50"/>
    <n v="0"/>
    <n v="50"/>
    <x v="0"/>
    <n v="3900"/>
    <x v="23"/>
    <s v="OTHER BENEFITS"/>
  </r>
  <r>
    <s v="72"/>
    <s v="01"/>
    <s v="00"/>
    <s v="03"/>
    <x v="23"/>
    <s v="0000"/>
    <s v="392800"/>
    <s v="6770"/>
    <n v="298"/>
    <n v="0"/>
    <n v="298"/>
    <n v="298.08"/>
    <n v="-0.08"/>
    <n v="298"/>
    <n v="0"/>
    <n v="298"/>
    <n v="124.2"/>
    <n v="0"/>
    <n v="173.8"/>
    <n v="0"/>
    <n v="-7.9999999999984084E-2"/>
    <x v="0"/>
    <n v="3900"/>
    <x v="23"/>
    <s v="OTHER BENEFITS"/>
  </r>
  <r>
    <s v="72"/>
    <s v="01"/>
    <s v="00"/>
    <s v="03"/>
    <x v="23"/>
    <s v="0000"/>
    <s v="398200"/>
    <s v="6770"/>
    <n v="24"/>
    <n v="0"/>
    <n v="24"/>
    <n v="0"/>
    <n v="24"/>
    <n v="24"/>
    <n v="0"/>
    <n v="24"/>
    <n v="0"/>
    <n v="0"/>
    <n v="24"/>
    <n v="0"/>
    <n v="24"/>
    <x v="0"/>
    <n v="3900"/>
    <x v="23"/>
    <s v="OTHER BENEFITS"/>
  </r>
  <r>
    <s v="72"/>
    <s v="01"/>
    <s v="00"/>
    <s v="03"/>
    <x v="23"/>
    <s v="0000"/>
    <s v="398300"/>
    <s v="6770"/>
    <n v="144"/>
    <n v="0"/>
    <n v="144"/>
    <n v="144"/>
    <n v="0"/>
    <n v="144"/>
    <n v="0"/>
    <n v="144"/>
    <n v="60"/>
    <n v="0"/>
    <n v="84"/>
    <n v="0"/>
    <n v="0"/>
    <x v="0"/>
    <n v="3900"/>
    <x v="23"/>
    <s v="OTHER BENEFITS"/>
  </r>
  <r>
    <s v="72"/>
    <s v="01"/>
    <s v="00"/>
    <s v="03"/>
    <x v="23"/>
    <s v="0000"/>
    <s v="421000"/>
    <s v="6770"/>
    <n v="3000"/>
    <n v="-2000"/>
    <n v="1000"/>
    <n v="1000"/>
    <n v="0"/>
    <n v="3000"/>
    <n v="0"/>
    <n v="3000"/>
    <n v="0"/>
    <n v="0"/>
    <n v="3000"/>
    <n v="0"/>
    <n v="2000"/>
    <x v="3"/>
    <n v="4200"/>
    <x v="23"/>
    <s v="BOOK,MAGAZINE&amp;PERIOD-DIST.USE"/>
  </r>
  <r>
    <s v="72"/>
    <s v="01"/>
    <s v="00"/>
    <s v="03"/>
    <x v="23"/>
    <s v="0000"/>
    <s v="443000"/>
    <s v="6770"/>
    <n v="3700"/>
    <n v="-3652.77"/>
    <n v="47.23"/>
    <n v="47.23"/>
    <n v="0"/>
    <n v="3700"/>
    <n v="0"/>
    <n v="3700"/>
    <n v="0"/>
    <n v="0"/>
    <n v="3700"/>
    <n v="0"/>
    <n v="3652.77"/>
    <x v="3"/>
    <n v="4400"/>
    <x v="23"/>
    <s v="MEDIA AND SOFTWARE-DISTRCT USE"/>
  </r>
  <r>
    <s v="72"/>
    <s v="01"/>
    <s v="00"/>
    <s v="03"/>
    <x v="23"/>
    <s v="0000"/>
    <s v="450000"/>
    <s v="6770"/>
    <n v="94204"/>
    <n v="18912.75"/>
    <n v="113116.75"/>
    <n v="103732.44"/>
    <n v="9384.31"/>
    <n v="92750"/>
    <n v="-1521.78"/>
    <n v="91228.22"/>
    <n v="48934.74"/>
    <n v="17578.84"/>
    <n v="24714.639999999999"/>
    <n v="-1454"/>
    <n v="-10982.440000000002"/>
    <x v="3"/>
    <n v="4500"/>
    <x v="23"/>
    <s v="NONINSTRUCTIONAL SUPPLIES"/>
  </r>
  <r>
    <s v="72"/>
    <s v="01"/>
    <s v="00"/>
    <s v="03"/>
    <x v="23"/>
    <s v="0000"/>
    <s v="455100"/>
    <s v="6770"/>
    <n v="0"/>
    <n v="-13897"/>
    <n v="-13897"/>
    <n v="-21774.26"/>
    <n v="7877.26"/>
    <n v="0"/>
    <n v="0"/>
    <n v="0"/>
    <n v="-5520.03"/>
    <n v="0"/>
    <n v="5520.03"/>
    <n v="0"/>
    <n v="21774.26"/>
    <x v="3"/>
    <n v="4500"/>
    <x v="23"/>
    <s v="NONINSTRUCTIONAL SUPPLIES"/>
  </r>
  <r>
    <s v="72"/>
    <s v="01"/>
    <s v="00"/>
    <s v="03"/>
    <x v="23"/>
    <s v="0000"/>
    <s v="511300"/>
    <s v="6770"/>
    <n v="1700"/>
    <n v="-1500"/>
    <n v="200"/>
    <n v="-132.72999999999999"/>
    <n v="332.73"/>
    <n v="1700"/>
    <n v="0"/>
    <n v="1700"/>
    <n v="0"/>
    <n v="0"/>
    <n v="1700"/>
    <n v="0"/>
    <n v="1832.73"/>
    <x v="4"/>
    <n v="5100"/>
    <x v="23"/>
    <s v="PERSON&amp;CONSULTANT SVC-DIST USE"/>
  </r>
  <r>
    <s v="72"/>
    <s v="01"/>
    <s v="00"/>
    <s v="03"/>
    <x v="23"/>
    <s v="0000"/>
    <s v="512000"/>
    <s v="6770"/>
    <n v="0"/>
    <n v="0"/>
    <n v="0"/>
    <n v="-216"/>
    <n v="216"/>
    <n v="0"/>
    <n v="0"/>
    <n v="0"/>
    <n v="0"/>
    <n v="0"/>
    <n v="0"/>
    <n v="0"/>
    <n v="216"/>
    <x v="4"/>
    <n v="5100"/>
    <x v="23"/>
    <s v="PERSON&amp;CONSULTANT SVC-DIST USE"/>
  </r>
  <r>
    <s v="72"/>
    <s v="01"/>
    <s v="00"/>
    <s v="03"/>
    <x v="23"/>
    <s v="0000"/>
    <s v="520000"/>
    <s v="6770"/>
    <n v="0"/>
    <n v="999"/>
    <n v="999"/>
    <n v="811.75"/>
    <n v="187.25"/>
    <n v="500"/>
    <n v="0"/>
    <n v="500"/>
    <n v="130"/>
    <n v="0"/>
    <n v="370"/>
    <n v="500"/>
    <n v="-311.75"/>
    <x v="4"/>
    <n v="5200"/>
    <x v="23"/>
    <s v="TRAVEL &amp; CONFERENCE EXPENSES"/>
  </r>
  <r>
    <s v="72"/>
    <s v="01"/>
    <s v="00"/>
    <s v="03"/>
    <x v="23"/>
    <s v="0000"/>
    <s v="531000"/>
    <s v="6770"/>
    <n v="125"/>
    <n v="0"/>
    <n v="125"/>
    <n v="0"/>
    <n v="125"/>
    <n v="124"/>
    <n v="0"/>
    <n v="124"/>
    <n v="0"/>
    <n v="0"/>
    <n v="124"/>
    <n v="-1"/>
    <n v="124"/>
    <x v="4"/>
    <n v="5300"/>
    <x v="23"/>
    <s v="POST/DUES/MEMBERSHIPS-DIST.USE"/>
  </r>
  <r>
    <s v="72"/>
    <s v="01"/>
    <s v="00"/>
    <s v="03"/>
    <x v="23"/>
    <s v="0000"/>
    <s v="553500"/>
    <s v="6770"/>
    <n v="0"/>
    <n v="1153.68"/>
    <n v="1153.68"/>
    <n v="1142.4000000000001"/>
    <n v="11.28"/>
    <n v="1154"/>
    <n v="0"/>
    <n v="1154"/>
    <n v="0"/>
    <n v="0"/>
    <n v="1154"/>
    <n v="1154"/>
    <n v="11.599999999999909"/>
    <x v="4"/>
    <n v="5500"/>
    <x v="23"/>
    <s v="UTILITIES &amp; HOUSEKEEP-DIST.USE"/>
  </r>
  <r>
    <s v="72"/>
    <s v="01"/>
    <s v="00"/>
    <s v="03"/>
    <x v="23"/>
    <s v="0000"/>
    <s v="555000"/>
    <s v="6770"/>
    <n v="3700"/>
    <n v="0"/>
    <n v="3700"/>
    <n v="3457.49"/>
    <n v="242.51"/>
    <n v="3700"/>
    <n v="0"/>
    <n v="3700"/>
    <n v="1391.15"/>
    <n v="1308.8499999999999"/>
    <n v="1000"/>
    <n v="0"/>
    <n v="242.51000000000022"/>
    <x v="4"/>
    <n v="5500"/>
    <x v="23"/>
    <s v="UTILITIES &amp; HOUSEKEEP-DIST.USE"/>
  </r>
  <r>
    <s v="72"/>
    <s v="01"/>
    <s v="00"/>
    <s v="03"/>
    <x v="23"/>
    <s v="0000"/>
    <s v="562000"/>
    <s v="6770"/>
    <n v="61312"/>
    <n v="0"/>
    <n v="61312"/>
    <n v="61991.28"/>
    <n v="-679.28"/>
    <n v="61312"/>
    <n v="0"/>
    <n v="61312"/>
    <n v="20474.28"/>
    <n v="20925.84"/>
    <n v="19911.88"/>
    <n v="0"/>
    <n v="-679.27999999999884"/>
    <x v="4"/>
    <n v="5600"/>
    <x v="23"/>
    <s v="RENTS,LEASES&amp;REPAIRS-DIST.USE"/>
  </r>
  <r>
    <s v="72"/>
    <s v="01"/>
    <s v="00"/>
    <s v="03"/>
    <x v="23"/>
    <s v="0000"/>
    <s v="563000"/>
    <s v="6770"/>
    <n v="6000"/>
    <n v="-6000"/>
    <n v="0"/>
    <n v="0"/>
    <n v="0"/>
    <n v="6000"/>
    <n v="0"/>
    <n v="6000"/>
    <n v="0"/>
    <n v="0"/>
    <n v="6000"/>
    <n v="0"/>
    <n v="6000"/>
    <x v="4"/>
    <n v="5600"/>
    <x v="23"/>
    <s v="RENTS,LEASES&amp;REPAIRS-DIST.USE"/>
  </r>
  <r>
    <s v="72"/>
    <s v="01"/>
    <s v="00"/>
    <s v="03"/>
    <x v="23"/>
    <s v="0000"/>
    <s v="563700"/>
    <s v="6770"/>
    <n v="50436"/>
    <n v="0"/>
    <n v="50436"/>
    <n v="32562.560000000001"/>
    <n v="17873.439999999999"/>
    <n v="50436"/>
    <n v="0"/>
    <n v="50436"/>
    <n v="6171.79"/>
    <n v="44264.21"/>
    <n v="0"/>
    <n v="0"/>
    <n v="17873.439999999999"/>
    <x v="4"/>
    <n v="5600"/>
    <x v="23"/>
    <s v="RENTS,LEASES&amp;REPAIRS-DIST.USE"/>
  </r>
  <r>
    <s v="72"/>
    <s v="01"/>
    <s v="00"/>
    <s v="03"/>
    <x v="23"/>
    <s v="0000"/>
    <s v="563900"/>
    <s v="6770"/>
    <n v="0"/>
    <n v="7760.59"/>
    <n v="7760.59"/>
    <n v="7760.59"/>
    <n v="0"/>
    <n v="3600"/>
    <n v="0"/>
    <n v="3600"/>
    <n v="0"/>
    <n v="0"/>
    <n v="3600"/>
    <n v="3600"/>
    <n v="-4160.59"/>
    <x v="4"/>
    <n v="5600"/>
    <x v="23"/>
    <s v="RENTS,LEASES&amp;REPAIRS-DIST.USE"/>
  </r>
  <r>
    <s v="72"/>
    <s v="01"/>
    <s v="00"/>
    <s v="03"/>
    <x v="23"/>
    <s v="0000"/>
    <s v="564000"/>
    <s v="6770"/>
    <n v="2005"/>
    <n v="2500"/>
    <n v="4505"/>
    <n v="3916.9"/>
    <n v="588.1"/>
    <n v="2005"/>
    <n v="0"/>
    <n v="2005"/>
    <n v="694"/>
    <n v="1006"/>
    <n v="305"/>
    <n v="0"/>
    <n v="-1911.9"/>
    <x v="4"/>
    <n v="5600"/>
    <x v="23"/>
    <s v="RENTS,LEASES&amp;REPAIRS-DIST.USE"/>
  </r>
  <r>
    <s v="72"/>
    <s v="01"/>
    <s v="00"/>
    <s v="03"/>
    <x v="23"/>
    <s v="0000"/>
    <s v="583000"/>
    <s v="6770"/>
    <n v="800"/>
    <n v="0"/>
    <n v="800"/>
    <n v="750"/>
    <n v="50"/>
    <n v="800"/>
    <n v="0"/>
    <n v="800"/>
    <n v="0"/>
    <n v="0"/>
    <n v="800"/>
    <n v="0"/>
    <n v="50"/>
    <x v="4"/>
    <n v="5800"/>
    <x v="23"/>
    <s v="OTHER OPERATING EXP-DIST. USE"/>
  </r>
  <r>
    <s v="72"/>
    <s v="01"/>
    <s v="00"/>
    <s v="03"/>
    <x v="23"/>
    <s v="0000"/>
    <s v="640000"/>
    <s v="6770"/>
    <n v="5500"/>
    <n v="-4976.25"/>
    <n v="523.75"/>
    <n v="523.75"/>
    <n v="0"/>
    <n v="1900"/>
    <n v="0"/>
    <n v="1900"/>
    <n v="0"/>
    <n v="0"/>
    <n v="1900"/>
    <n v="-3600"/>
    <n v="1376.25"/>
    <x v="5"/>
    <n v="6400"/>
    <x v="23"/>
    <s v="EQUIP/FURNITURE (EXCLD COMPTR)"/>
  </r>
  <r>
    <s v="72"/>
    <s v="01"/>
    <s v="00"/>
    <s v="03"/>
    <x v="23"/>
    <s v="0000"/>
    <s v="642000"/>
    <s v="6770"/>
    <n v="0"/>
    <n v="0"/>
    <n v="0"/>
    <n v="0"/>
    <n v="0"/>
    <n v="0"/>
    <n v="1521.78"/>
    <n v="1521.78"/>
    <n v="25.32"/>
    <n v="1496.46"/>
    <n v="0"/>
    <n v="0"/>
    <n v="0"/>
    <x v="5"/>
    <n v="6400"/>
    <x v="23"/>
    <s v="EQUIP/FURNITURE (EXCLD COMPTR)"/>
  </r>
  <r>
    <s v="72"/>
    <s v="01"/>
    <s v="00"/>
    <s v="03"/>
    <x v="24"/>
    <s v="0000"/>
    <s v="450000"/>
    <s v="6770"/>
    <n v="10000"/>
    <n v="0"/>
    <n v="10000"/>
    <n v="7578.54"/>
    <n v="2421.46"/>
    <n v="10000"/>
    <n v="0"/>
    <n v="10000"/>
    <n v="3199.62"/>
    <n v="2745.48"/>
    <n v="4054.9"/>
    <n v="0"/>
    <n v="2421.46"/>
    <x v="3"/>
    <n v="4500"/>
    <x v="24"/>
    <s v="NONINSTRUCTIONAL SUPPLIES"/>
  </r>
  <r>
    <s v="72"/>
    <s v="01"/>
    <s v="00"/>
    <s v="03"/>
    <x v="24"/>
    <s v="0000"/>
    <s v="511300"/>
    <s v="6770"/>
    <n v="1000"/>
    <n v="0"/>
    <n v="1000"/>
    <n v="742.5"/>
    <n v="257.5"/>
    <n v="1000"/>
    <n v="0"/>
    <n v="1000"/>
    <n v="0"/>
    <n v="750"/>
    <n v="250"/>
    <n v="0"/>
    <n v="257.5"/>
    <x v="4"/>
    <n v="5100"/>
    <x v="24"/>
    <s v="PERSON&amp;CONSULTANT SVC-DIST USE"/>
  </r>
  <r>
    <s v="72"/>
    <s v="01"/>
    <s v="00"/>
    <s v="03"/>
    <x v="24"/>
    <s v="0000"/>
    <s v="535000"/>
    <s v="6770"/>
    <n v="25000"/>
    <n v="-1500"/>
    <n v="23500"/>
    <n v="16395.48"/>
    <n v="7104.52"/>
    <n v="23500"/>
    <n v="0"/>
    <n v="23500"/>
    <n v="12870.32"/>
    <n v="6212.29"/>
    <n v="4417.3900000000003"/>
    <n v="-1500"/>
    <n v="7104.52"/>
    <x v="4"/>
    <n v="5300"/>
    <x v="24"/>
    <s v="POST/DUES/MEMBERSHIPS-DIST.USE"/>
  </r>
  <r>
    <s v="72"/>
    <s v="01"/>
    <s v="00"/>
    <s v="03"/>
    <x v="24"/>
    <s v="0000"/>
    <s v="561000"/>
    <s v="6770"/>
    <n v="7000"/>
    <n v="0"/>
    <n v="7000"/>
    <n v="6401.65"/>
    <n v="598.35"/>
    <n v="7000"/>
    <n v="0"/>
    <n v="7000"/>
    <n v="2443.6999999999998"/>
    <n v="3806.3"/>
    <n v="750"/>
    <n v="0"/>
    <n v="598.35000000000036"/>
    <x v="4"/>
    <n v="5600"/>
    <x v="24"/>
    <s v="RENTS,LEASES&amp;REPAIRS-DIST.USE"/>
  </r>
  <r>
    <s v="72"/>
    <s v="01"/>
    <s v="00"/>
    <s v="03"/>
    <x v="24"/>
    <s v="0000"/>
    <s v="562000"/>
    <s v="6770"/>
    <n v="0"/>
    <n v="2000"/>
    <n v="2000"/>
    <n v="1562.18"/>
    <n v="437.82"/>
    <n v="3200"/>
    <n v="0"/>
    <n v="3200"/>
    <n v="1562.18"/>
    <n v="1562.18"/>
    <n v="75.64"/>
    <n v="3200"/>
    <n v="1637.82"/>
    <x v="4"/>
    <n v="5600"/>
    <x v="24"/>
    <s v="RENTS,LEASES&amp;REPAIRS-DIST.USE"/>
  </r>
  <r>
    <s v="72"/>
    <s v="01"/>
    <s v="00"/>
    <s v="03"/>
    <x v="24"/>
    <s v="0000"/>
    <s v="563700"/>
    <s v="6770"/>
    <n v="4300"/>
    <n v="-500"/>
    <n v="3800"/>
    <n v="2225.58"/>
    <n v="1574.42"/>
    <n v="500"/>
    <n v="0"/>
    <n v="500"/>
    <n v="395.5"/>
    <n v="0"/>
    <n v="104.5"/>
    <n v="-3800"/>
    <n v="-1725.58"/>
    <x v="4"/>
    <n v="5600"/>
    <x v="24"/>
    <s v="RENTS,LEASES&amp;REPAIRS-DIST.USE"/>
  </r>
  <r>
    <s v="72"/>
    <s v="01"/>
    <s v="00"/>
    <s v="03"/>
    <x v="24"/>
    <s v="0000"/>
    <s v="580900"/>
    <s v="6770"/>
    <n v="500"/>
    <n v="0"/>
    <n v="500"/>
    <n v="0"/>
    <n v="500"/>
    <n v="100"/>
    <n v="0"/>
    <n v="100"/>
    <n v="0"/>
    <n v="0"/>
    <n v="100"/>
    <n v="-400"/>
    <n v="100"/>
    <x v="4"/>
    <n v="5800"/>
    <x v="24"/>
    <s v="OTHER OPERATING EXP-DIST. USE"/>
  </r>
  <r>
    <s v="72"/>
    <s v="01"/>
    <s v="00"/>
    <s v="03"/>
    <x v="25"/>
    <s v="0000"/>
    <s v="210000"/>
    <s v="6710"/>
    <n v="43344"/>
    <n v="-43344"/>
    <n v="0"/>
    <n v="0"/>
    <n v="0"/>
    <n v="0"/>
    <n v="0"/>
    <n v="0"/>
    <n v="0"/>
    <n v="0"/>
    <n v="0"/>
    <n v="-43344"/>
    <n v="0"/>
    <x v="2"/>
    <n v="2100"/>
    <x v="25"/>
    <s v="CLASSIFIED MANAGERS-NON-INSTRU"/>
  </r>
  <r>
    <s v="72"/>
    <s v="01"/>
    <s v="00"/>
    <s v="03"/>
    <x v="25"/>
    <s v="0000"/>
    <s v="238100"/>
    <s v="6710"/>
    <n v="0"/>
    <n v="70065"/>
    <n v="70065"/>
    <n v="77509.990000000005"/>
    <n v="-7444.99"/>
    <n v="120000"/>
    <n v="0"/>
    <n v="120000"/>
    <n v="83641"/>
    <n v="0"/>
    <n v="36359"/>
    <n v="120000"/>
    <n v="42490.009999999995"/>
    <x v="2"/>
    <n v="2300"/>
    <x v="25"/>
    <s v="NON-INSTRUCTION HOURLY CLASS."/>
  </r>
  <r>
    <s v="72"/>
    <s v="01"/>
    <s v="00"/>
    <s v="03"/>
    <x v="25"/>
    <s v="0000"/>
    <s v="322000"/>
    <s v="6710"/>
    <n v="4959"/>
    <n v="-4959"/>
    <n v="0"/>
    <n v="0"/>
    <n v="0"/>
    <n v="0"/>
    <n v="0"/>
    <n v="0"/>
    <n v="0"/>
    <n v="0"/>
    <n v="0"/>
    <n v="-4959"/>
    <n v="0"/>
    <x v="0"/>
    <n v="3200"/>
    <x v="25"/>
    <s v="CLASSIFIED RETIREMENT"/>
  </r>
  <r>
    <s v="72"/>
    <s v="01"/>
    <s v="00"/>
    <s v="03"/>
    <x v="25"/>
    <s v="0000"/>
    <s v="322800"/>
    <s v="6710"/>
    <n v="0"/>
    <n v="8011"/>
    <n v="8011"/>
    <n v="8868.69"/>
    <n v="-857.69"/>
    <n v="0"/>
    <n v="0"/>
    <n v="0"/>
    <n v="6278.07"/>
    <n v="0"/>
    <n v="-6278.07"/>
    <n v="0"/>
    <n v="-8868.69"/>
    <x v="0"/>
    <n v="3200"/>
    <x v="25"/>
    <s v="CLASSIFIED RETIREMENT"/>
  </r>
  <r>
    <s v="72"/>
    <s v="01"/>
    <s v="00"/>
    <s v="03"/>
    <x v="25"/>
    <s v="0000"/>
    <s v="332000"/>
    <s v="6710"/>
    <n v="2687"/>
    <n v="-2687"/>
    <n v="0"/>
    <n v="0"/>
    <n v="0"/>
    <n v="0"/>
    <n v="0"/>
    <n v="0"/>
    <n v="0"/>
    <n v="0"/>
    <n v="0"/>
    <n v="-2687"/>
    <n v="0"/>
    <x v="0"/>
    <n v="3300"/>
    <x v="25"/>
    <s v="OASDHI/FICA"/>
  </r>
  <r>
    <s v="72"/>
    <s v="01"/>
    <s v="00"/>
    <s v="03"/>
    <x v="25"/>
    <s v="0000"/>
    <s v="332800"/>
    <s v="6710"/>
    <n v="0"/>
    <n v="4386"/>
    <n v="4386"/>
    <n v="4805.62"/>
    <n v="-419.62"/>
    <n v="0"/>
    <n v="0"/>
    <n v="0"/>
    <n v="3306.77"/>
    <n v="0"/>
    <n v="-3306.77"/>
    <n v="0"/>
    <n v="-4805.62"/>
    <x v="0"/>
    <n v="3300"/>
    <x v="25"/>
    <s v="OASDHI/FICA"/>
  </r>
  <r>
    <s v="72"/>
    <s v="01"/>
    <s v="00"/>
    <s v="03"/>
    <x v="25"/>
    <s v="0000"/>
    <s v="334600"/>
    <s v="6710"/>
    <n v="628"/>
    <n v="395"/>
    <n v="1023"/>
    <n v="1123.93"/>
    <n v="-100.93"/>
    <n v="1740"/>
    <n v="0"/>
    <n v="1740"/>
    <n v="1212.82"/>
    <n v="0"/>
    <n v="527.17999999999995"/>
    <n v="1112"/>
    <n v="616.06999999999994"/>
    <x v="0"/>
    <n v="3300"/>
    <x v="25"/>
    <s v="OASDHI/FICA"/>
  </r>
  <r>
    <s v="72"/>
    <s v="01"/>
    <s v="00"/>
    <s v="03"/>
    <x v="25"/>
    <s v="0000"/>
    <s v="336000"/>
    <s v="6710"/>
    <n v="0"/>
    <n v="0"/>
    <n v="0"/>
    <n v="0"/>
    <n v="0"/>
    <n v="0"/>
    <n v="0"/>
    <n v="0"/>
    <n v="393.97"/>
    <n v="0"/>
    <n v="-393.97"/>
    <n v="0"/>
    <n v="0"/>
    <x v="0"/>
    <n v="3300"/>
    <x v="25"/>
    <s v="OASDHI/FICA"/>
  </r>
  <r>
    <s v="72"/>
    <s v="01"/>
    <s v="00"/>
    <s v="03"/>
    <x v="25"/>
    <s v="0000"/>
    <s v="342000"/>
    <s v="6710"/>
    <n v="0"/>
    <n v="0"/>
    <n v="0"/>
    <n v="0"/>
    <n v="0"/>
    <n v="1560"/>
    <n v="0"/>
    <n v="1560"/>
    <n v="0"/>
    <n v="0"/>
    <n v="1560"/>
    <n v="1560"/>
    <n v="1560"/>
    <x v="0"/>
    <n v="3400"/>
    <x v="25"/>
    <s v="HEALTH AND WELFARE BENEFITS"/>
  </r>
  <r>
    <s v="72"/>
    <s v="01"/>
    <s v="00"/>
    <s v="03"/>
    <x v="25"/>
    <s v="0000"/>
    <s v="342100"/>
    <s v="6710"/>
    <n v="509"/>
    <n v="0"/>
    <n v="509"/>
    <n v="0"/>
    <n v="509"/>
    <n v="0"/>
    <n v="0"/>
    <n v="0"/>
    <n v="0"/>
    <n v="0"/>
    <n v="0"/>
    <n v="-509"/>
    <n v="0"/>
    <x v="0"/>
    <n v="3400"/>
    <x v="25"/>
    <s v="HEALTH AND WELFARE BENEFITS"/>
  </r>
  <r>
    <s v="72"/>
    <s v="01"/>
    <s v="00"/>
    <s v="03"/>
    <x v="25"/>
    <s v="0000"/>
    <s v="342200"/>
    <s v="6710"/>
    <n v="6629"/>
    <n v="-6629"/>
    <n v="0"/>
    <n v="0"/>
    <n v="0"/>
    <n v="0"/>
    <n v="0"/>
    <n v="0"/>
    <n v="0"/>
    <n v="0"/>
    <n v="0"/>
    <n v="-6629"/>
    <n v="0"/>
    <x v="0"/>
    <n v="3400"/>
    <x v="25"/>
    <s v="HEALTH AND WELFARE BENEFITS"/>
  </r>
  <r>
    <s v="72"/>
    <s v="01"/>
    <s v="00"/>
    <s v="03"/>
    <x v="25"/>
    <s v="0000"/>
    <s v="342500"/>
    <s v="6710"/>
    <n v="108"/>
    <n v="0"/>
    <n v="108"/>
    <n v="0"/>
    <n v="108"/>
    <n v="0"/>
    <n v="0"/>
    <n v="0"/>
    <n v="0"/>
    <n v="0"/>
    <n v="0"/>
    <n v="-108"/>
    <n v="0"/>
    <x v="0"/>
    <n v="3400"/>
    <x v="25"/>
    <s v="HEALTH AND WELFARE BENEFITS"/>
  </r>
  <r>
    <s v="72"/>
    <s v="01"/>
    <s v="00"/>
    <s v="03"/>
    <x v="25"/>
    <s v="0000"/>
    <s v="352000"/>
    <s v="6710"/>
    <n v="22"/>
    <n v="0"/>
    <n v="22"/>
    <n v="0"/>
    <n v="22"/>
    <n v="0"/>
    <n v="0"/>
    <n v="0"/>
    <n v="0"/>
    <n v="0"/>
    <n v="0"/>
    <n v="-22"/>
    <n v="0"/>
    <x v="0"/>
    <n v="3500"/>
    <x v="25"/>
    <s v="STATE UNEMPLOYMENT INSURANCE"/>
  </r>
  <r>
    <s v="72"/>
    <s v="01"/>
    <s v="00"/>
    <s v="03"/>
    <x v="25"/>
    <s v="0000"/>
    <s v="352800"/>
    <s v="6710"/>
    <n v="0"/>
    <n v="0"/>
    <n v="0"/>
    <n v="38.79"/>
    <n v="-38.79"/>
    <n v="60"/>
    <n v="0"/>
    <n v="60"/>
    <n v="41.84"/>
    <n v="0"/>
    <n v="18.16"/>
    <n v="60"/>
    <n v="21.21"/>
    <x v="0"/>
    <n v="3500"/>
    <x v="25"/>
    <s v="STATE UNEMPLOYMENT INSURANCE"/>
  </r>
  <r>
    <s v="72"/>
    <s v="01"/>
    <s v="00"/>
    <s v="03"/>
    <x v="25"/>
    <s v="0000"/>
    <s v="362000"/>
    <s v="6710"/>
    <n v="750"/>
    <n v="0"/>
    <n v="750"/>
    <n v="0"/>
    <n v="750"/>
    <n v="0"/>
    <n v="0"/>
    <n v="0"/>
    <n v="0"/>
    <n v="0"/>
    <n v="0"/>
    <n v="-750"/>
    <n v="0"/>
    <x v="0"/>
    <n v="3600"/>
    <x v="25"/>
    <s v="WORKERS COMPENSATION INSURANCE"/>
  </r>
  <r>
    <s v="72"/>
    <s v="01"/>
    <s v="00"/>
    <s v="03"/>
    <x v="25"/>
    <s v="0000"/>
    <s v="392000"/>
    <s v="6710"/>
    <n v="25"/>
    <n v="0"/>
    <n v="25"/>
    <n v="0"/>
    <n v="25"/>
    <n v="0"/>
    <n v="0"/>
    <n v="0"/>
    <n v="0"/>
    <n v="0"/>
    <n v="0"/>
    <n v="-25"/>
    <n v="0"/>
    <x v="0"/>
    <n v="3900"/>
    <x v="25"/>
    <s v="OTHER BENEFITS"/>
  </r>
  <r>
    <s v="72"/>
    <s v="01"/>
    <s v="00"/>
    <s v="03"/>
    <x v="25"/>
    <s v="0000"/>
    <s v="398200"/>
    <s v="6710"/>
    <n v="12"/>
    <n v="0"/>
    <n v="12"/>
    <n v="0"/>
    <n v="12"/>
    <n v="0"/>
    <n v="0"/>
    <n v="0"/>
    <n v="0"/>
    <n v="0"/>
    <n v="0"/>
    <n v="-12"/>
    <n v="0"/>
    <x v="0"/>
    <n v="3900"/>
    <x v="25"/>
    <s v="OTHER BENEFITS"/>
  </r>
  <r>
    <s v="72"/>
    <s v="01"/>
    <s v="00"/>
    <s v="03"/>
    <x v="25"/>
    <s v="0000"/>
    <s v="421000"/>
    <s v="6710"/>
    <n v="150"/>
    <n v="-150"/>
    <n v="0"/>
    <n v="0"/>
    <n v="0"/>
    <n v="150"/>
    <n v="0"/>
    <n v="150"/>
    <n v="0"/>
    <n v="0"/>
    <n v="150"/>
    <n v="0"/>
    <n v="150"/>
    <x v="3"/>
    <n v="4200"/>
    <x v="25"/>
    <s v="BOOK,MAGAZINE&amp;PERIOD-DIST.USE"/>
  </r>
  <r>
    <s v="72"/>
    <s v="01"/>
    <s v="00"/>
    <s v="03"/>
    <x v="25"/>
    <s v="0000"/>
    <s v="443000"/>
    <s v="6710"/>
    <n v="1000"/>
    <n v="-733.29"/>
    <n v="266.70999999999998"/>
    <n v="266.70999999999998"/>
    <n v="0"/>
    <n v="0"/>
    <n v="0"/>
    <n v="0"/>
    <n v="0"/>
    <n v="0"/>
    <n v="0"/>
    <n v="-1000"/>
    <n v="-266.70999999999998"/>
    <x v="3"/>
    <n v="4400"/>
    <x v="25"/>
    <s v="MEDIA AND SOFTWARE-DISTRCT USE"/>
  </r>
  <r>
    <s v="72"/>
    <s v="01"/>
    <s v="00"/>
    <s v="03"/>
    <x v="25"/>
    <s v="0000"/>
    <s v="450000"/>
    <s v="6710"/>
    <n v="1000"/>
    <n v="5884.29"/>
    <n v="6884.29"/>
    <n v="6768.03"/>
    <n v="116.26"/>
    <n v="7000"/>
    <n v="-1000"/>
    <n v="6000"/>
    <n v="1014.98"/>
    <n v="0"/>
    <n v="4985.0200000000004"/>
    <n v="6000"/>
    <n v="231.97000000000025"/>
    <x v="3"/>
    <n v="4500"/>
    <x v="25"/>
    <s v="NONINSTRUCTIONAL SUPPLIES"/>
  </r>
  <r>
    <s v="72"/>
    <s v="01"/>
    <s v="00"/>
    <s v="03"/>
    <x v="25"/>
    <s v="0000"/>
    <s v="511300"/>
    <s v="6710"/>
    <n v="8000"/>
    <n v="-480"/>
    <n v="7520"/>
    <n v="3820"/>
    <n v="3700"/>
    <n v="5000"/>
    <n v="0"/>
    <n v="5000"/>
    <n v="0"/>
    <n v="1944"/>
    <n v="3056"/>
    <n v="-3000"/>
    <n v="1180"/>
    <x v="4"/>
    <n v="5100"/>
    <x v="25"/>
    <s v="PERSON&amp;CONSULTANT SVC-DIST USE"/>
  </r>
  <r>
    <s v="72"/>
    <s v="01"/>
    <s v="00"/>
    <s v="03"/>
    <x v="25"/>
    <s v="0000"/>
    <s v="520000"/>
    <s v="6710"/>
    <n v="750"/>
    <n v="300"/>
    <n v="1050"/>
    <n v="473.44"/>
    <n v="576.55999999999995"/>
    <n v="1000"/>
    <n v="0"/>
    <n v="1000"/>
    <n v="0"/>
    <n v="0"/>
    <n v="1000"/>
    <n v="250"/>
    <n v="526.55999999999995"/>
    <x v="4"/>
    <n v="5200"/>
    <x v="25"/>
    <s v="TRAVEL &amp; CONFERENCE EXPENSES"/>
  </r>
  <r>
    <s v="72"/>
    <s v="01"/>
    <s v="00"/>
    <s v="03"/>
    <x v="25"/>
    <s v="0000"/>
    <s v="531000"/>
    <s v="6710"/>
    <n v="500"/>
    <n v="0"/>
    <n v="500"/>
    <n v="0"/>
    <n v="500"/>
    <n v="500"/>
    <n v="0"/>
    <n v="500"/>
    <n v="0"/>
    <n v="0"/>
    <n v="500"/>
    <n v="0"/>
    <n v="500"/>
    <x v="4"/>
    <n v="5300"/>
    <x v="25"/>
    <s v="POST/DUES/MEMBERSHIPS-DIST.USE"/>
  </r>
  <r>
    <s v="72"/>
    <s v="01"/>
    <s v="00"/>
    <s v="03"/>
    <x v="25"/>
    <s v="0000"/>
    <s v="535000"/>
    <s v="6710"/>
    <n v="48000"/>
    <n v="-48000"/>
    <n v="0"/>
    <n v="0"/>
    <n v="0"/>
    <n v="18000"/>
    <n v="0"/>
    <n v="18000"/>
    <n v="0"/>
    <n v="0"/>
    <n v="18000"/>
    <n v="-30000"/>
    <n v="18000"/>
    <x v="4"/>
    <n v="5300"/>
    <x v="25"/>
    <s v="POST/DUES/MEMBERSHIPS-DIST.USE"/>
  </r>
  <r>
    <s v="72"/>
    <s v="01"/>
    <s v="00"/>
    <s v="03"/>
    <x v="25"/>
    <s v="0000"/>
    <s v="554000"/>
    <s v="6570"/>
    <n v="0"/>
    <n v="160"/>
    <n v="160"/>
    <n v="0"/>
    <n v="160"/>
    <n v="0"/>
    <n v="0"/>
    <n v="0"/>
    <n v="0"/>
    <n v="0"/>
    <n v="0"/>
    <n v="0"/>
    <n v="0"/>
    <x v="4"/>
    <n v="5500"/>
    <x v="25"/>
    <s v="UTILITIES &amp; HOUSEKEEP-DIST.USE"/>
  </r>
  <r>
    <s v="72"/>
    <s v="01"/>
    <s v="00"/>
    <s v="03"/>
    <x v="25"/>
    <s v="0000"/>
    <s v="561000"/>
    <s v="6710"/>
    <n v="0"/>
    <n v="3000"/>
    <n v="3000"/>
    <n v="3939.16"/>
    <n v="-939.16"/>
    <n v="6000"/>
    <n v="0"/>
    <n v="6000"/>
    <n v="1596.91"/>
    <n v="0"/>
    <n v="4403.09"/>
    <n v="6000"/>
    <n v="2060.84"/>
    <x v="4"/>
    <n v="5600"/>
    <x v="25"/>
    <s v="RENTS,LEASES&amp;REPAIRS-DIST.USE"/>
  </r>
  <r>
    <s v="72"/>
    <s v="01"/>
    <s v="00"/>
    <s v="03"/>
    <x v="25"/>
    <s v="0000"/>
    <s v="561100"/>
    <s v="6710"/>
    <n v="0"/>
    <n v="500"/>
    <n v="500"/>
    <n v="408.24"/>
    <n v="91.76"/>
    <n v="0"/>
    <n v="0"/>
    <n v="0"/>
    <n v="0"/>
    <n v="0"/>
    <n v="0"/>
    <n v="0"/>
    <n v="-408.24"/>
    <x v="4"/>
    <n v="5600"/>
    <x v="25"/>
    <s v="RENTS,LEASES&amp;REPAIRS-DIST.USE"/>
  </r>
  <r>
    <s v="72"/>
    <s v="01"/>
    <s v="00"/>
    <s v="03"/>
    <x v="25"/>
    <s v="0000"/>
    <s v="580100"/>
    <s v="6710"/>
    <n v="45000"/>
    <n v="33888.19"/>
    <n v="78888.19"/>
    <n v="77286.94"/>
    <n v="1601.25"/>
    <n v="99000"/>
    <n v="80000"/>
    <n v="179000"/>
    <n v="64938.84"/>
    <n v="5700"/>
    <n v="108361.16"/>
    <n v="54000"/>
    <n v="21713.059999999998"/>
    <x v="4"/>
    <n v="5800"/>
    <x v="25"/>
    <s v="OTHER OPERATING EXP-DIST. USE"/>
  </r>
  <r>
    <s v="72"/>
    <s v="01"/>
    <s v="00"/>
    <s v="03"/>
    <x v="25"/>
    <s v="0000"/>
    <s v="580900"/>
    <s v="6710"/>
    <n v="2000"/>
    <n v="-3198.19"/>
    <n v="-1198.19"/>
    <n v="-1198.19"/>
    <n v="0"/>
    <n v="6000"/>
    <n v="0"/>
    <n v="6000"/>
    <n v="1892.21"/>
    <n v="0"/>
    <n v="4107.79"/>
    <n v="4000"/>
    <n v="7198.1900000000005"/>
    <x v="4"/>
    <n v="5800"/>
    <x v="25"/>
    <s v="OTHER OPERATING EXP-DIST. USE"/>
  </r>
  <r>
    <s v="72"/>
    <s v="01"/>
    <s v="00"/>
    <s v="03"/>
    <x v="25"/>
    <s v="0000"/>
    <s v="642000"/>
    <s v="6710"/>
    <n v="0"/>
    <n v="0"/>
    <n v="0"/>
    <n v="0"/>
    <n v="0"/>
    <n v="0"/>
    <n v="0"/>
    <n v="0"/>
    <n v="0"/>
    <n v="0"/>
    <n v="0"/>
    <n v="0"/>
    <n v="0"/>
    <x v="5"/>
    <n v="6400"/>
    <x v="25"/>
    <s v="EQUIP/FURNITURE (EXCLD COMPTR)"/>
  </r>
  <r>
    <s v="72"/>
    <s v="01"/>
    <s v="00"/>
    <s v="03"/>
    <x v="26"/>
    <s v="0000"/>
    <s v="362800"/>
    <s v="6530"/>
    <n v="1500"/>
    <n v="0"/>
    <n v="1500"/>
    <n v="0"/>
    <n v="1500"/>
    <n v="1500"/>
    <n v="0"/>
    <n v="1500"/>
    <n v="0"/>
    <n v="0"/>
    <n v="1500"/>
    <n v="0"/>
    <n v="1500"/>
    <x v="0"/>
    <n v="3600"/>
    <x v="26"/>
    <s v="WORKERS COMPENSATION INSURANCE"/>
  </r>
  <r>
    <s v="72"/>
    <s v="01"/>
    <s v="00"/>
    <s v="03"/>
    <x v="27"/>
    <s v="0000"/>
    <s v="218100"/>
    <s v="6770"/>
    <n v="196270"/>
    <n v="-11000"/>
    <n v="185270"/>
    <n v="97502.49"/>
    <n v="87767.51"/>
    <n v="172733"/>
    <n v="0"/>
    <n v="172733"/>
    <n v="74116.27"/>
    <n v="0"/>
    <n v="98616.73"/>
    <n v="-23537"/>
    <n v="75230.509999999995"/>
    <x v="2"/>
    <n v="2100"/>
    <x v="27"/>
    <s v="CLASSIFIED MANAGERS-NON-INSTRU"/>
  </r>
  <r>
    <s v="72"/>
    <s v="01"/>
    <s v="00"/>
    <s v="03"/>
    <x v="27"/>
    <s v="0000"/>
    <s v="238200"/>
    <s v="6770"/>
    <n v="2000"/>
    <n v="0"/>
    <n v="2000"/>
    <n v="1972.98"/>
    <n v="27.02"/>
    <n v="2000"/>
    <n v="0"/>
    <n v="2000"/>
    <n v="2545.17"/>
    <n v="0"/>
    <n v="-545.16999999999996"/>
    <n v="0"/>
    <n v="27.019999999999982"/>
    <x v="2"/>
    <n v="2300"/>
    <x v="27"/>
    <s v="NON-INSTRUCTION HOURLY CLASS."/>
  </r>
  <r>
    <s v="72"/>
    <s v="01"/>
    <s v="00"/>
    <s v="03"/>
    <x v="27"/>
    <s v="0000"/>
    <s v="238600"/>
    <s v="6770"/>
    <n v="0"/>
    <n v="11000"/>
    <n v="11000"/>
    <n v="10886"/>
    <n v="114"/>
    <n v="0"/>
    <n v="0"/>
    <n v="0"/>
    <n v="86.84"/>
    <n v="0"/>
    <n v="-86.84"/>
    <n v="0"/>
    <n v="-10886"/>
    <x v="2"/>
    <n v="2300"/>
    <x v="27"/>
    <s v="NON-INSTRUCTION HOURLY CLASS."/>
  </r>
  <r>
    <s v="72"/>
    <s v="01"/>
    <s v="00"/>
    <s v="03"/>
    <x v="27"/>
    <s v="0000"/>
    <s v="322800"/>
    <s v="6770"/>
    <n v="22484"/>
    <n v="0"/>
    <n v="22484"/>
    <n v="11123.87"/>
    <n v="11360.13"/>
    <n v="20414"/>
    <n v="0"/>
    <n v="20414"/>
    <n v="9117.9"/>
    <n v="0"/>
    <n v="11296.1"/>
    <n v="-2070"/>
    <n v="9290.1299999999992"/>
    <x v="0"/>
    <n v="3200"/>
    <x v="27"/>
    <s v="CLASSIFIED RETIREMENT"/>
  </r>
  <r>
    <s v="72"/>
    <s v="01"/>
    <s v="00"/>
    <s v="03"/>
    <x v="27"/>
    <s v="0000"/>
    <s v="332800"/>
    <s v="6770"/>
    <n v="12479"/>
    <n v="0"/>
    <n v="12479"/>
    <n v="6266.28"/>
    <n v="6212.72"/>
    <n v="11019"/>
    <n v="0"/>
    <n v="11019"/>
    <n v="4844.07"/>
    <n v="0"/>
    <n v="6174.93"/>
    <n v="-1460"/>
    <n v="4752.72"/>
    <x v="0"/>
    <n v="3300"/>
    <x v="27"/>
    <s v="OASDHI/FICA"/>
  </r>
  <r>
    <s v="72"/>
    <s v="01"/>
    <s v="00"/>
    <s v="03"/>
    <x v="27"/>
    <s v="0000"/>
    <s v="334600"/>
    <s v="6770"/>
    <n v="2918"/>
    <n v="0"/>
    <n v="2918"/>
    <n v="1540.71"/>
    <n v="1377.29"/>
    <n v="2577"/>
    <n v="0"/>
    <n v="2577"/>
    <n v="1132.94"/>
    <n v="0"/>
    <n v="1444.06"/>
    <n v="-341"/>
    <n v="1036.29"/>
    <x v="0"/>
    <n v="3300"/>
    <x v="27"/>
    <s v="OASDHI/FICA"/>
  </r>
  <r>
    <s v="72"/>
    <s v="01"/>
    <s v="00"/>
    <s v="03"/>
    <x v="27"/>
    <s v="0000"/>
    <s v="336000"/>
    <s v="6770"/>
    <n v="0"/>
    <n v="0"/>
    <n v="0"/>
    <n v="76.3"/>
    <n v="-76.3"/>
    <n v="0"/>
    <n v="0"/>
    <n v="0"/>
    <n v="0"/>
    <n v="0"/>
    <n v="0"/>
    <n v="0"/>
    <n v="-76.3"/>
    <x v="0"/>
    <n v="3300"/>
    <x v="27"/>
    <s v="OASDHI/FICA"/>
  </r>
  <r>
    <s v="72"/>
    <s v="01"/>
    <s v="00"/>
    <s v="03"/>
    <x v="27"/>
    <s v="0000"/>
    <s v="342100"/>
    <s v="6770"/>
    <n v="5603"/>
    <n v="0"/>
    <n v="5603"/>
    <n v="2440"/>
    <n v="3163"/>
    <n v="3462"/>
    <n v="0"/>
    <n v="3462"/>
    <n v="1358.34"/>
    <n v="0"/>
    <n v="2103.66"/>
    <n v="-2141"/>
    <n v="1022"/>
    <x v="0"/>
    <n v="3400"/>
    <x v="27"/>
    <s v="HEALTH AND WELFARE BENEFITS"/>
  </r>
  <r>
    <s v="72"/>
    <s v="01"/>
    <s v="00"/>
    <s v="03"/>
    <x v="27"/>
    <s v="0000"/>
    <s v="342200"/>
    <s v="6770"/>
    <n v="46400"/>
    <n v="0"/>
    <n v="46400"/>
    <n v="0"/>
    <n v="46400"/>
    <n v="0"/>
    <n v="0"/>
    <n v="0"/>
    <n v="1838.22"/>
    <n v="0"/>
    <n v="-1838.22"/>
    <n v="-46400"/>
    <n v="0"/>
    <x v="0"/>
    <n v="3400"/>
    <x v="27"/>
    <s v="HEALTH AND WELFARE BENEFITS"/>
  </r>
  <r>
    <s v="72"/>
    <s v="01"/>
    <s v="00"/>
    <s v="03"/>
    <x v="27"/>
    <s v="0000"/>
    <s v="342400"/>
    <s v="6770"/>
    <n v="13257"/>
    <n v="0"/>
    <n v="13257"/>
    <n v="28830.76"/>
    <n v="-15573.76"/>
    <n v="64488"/>
    <n v="0"/>
    <n v="64488"/>
    <n v="25116.34"/>
    <n v="0"/>
    <n v="39371.660000000003"/>
    <n v="51231"/>
    <n v="35657.240000000005"/>
    <x v="0"/>
    <n v="3400"/>
    <x v="27"/>
    <s v="HEALTH AND WELFARE BENEFITS"/>
  </r>
  <r>
    <s v="72"/>
    <s v="01"/>
    <s v="00"/>
    <s v="03"/>
    <x v="27"/>
    <s v="0000"/>
    <s v="342500"/>
    <s v="6770"/>
    <n v="1183"/>
    <n v="0"/>
    <n v="1183"/>
    <n v="537.9"/>
    <n v="645.1"/>
    <n v="868"/>
    <n v="0"/>
    <n v="868"/>
    <n v="361.6"/>
    <n v="0"/>
    <n v="506.4"/>
    <n v="-315"/>
    <n v="330.1"/>
    <x v="0"/>
    <n v="3400"/>
    <x v="27"/>
    <s v="HEALTH AND WELFARE BENEFITS"/>
  </r>
  <r>
    <s v="72"/>
    <s v="01"/>
    <s v="00"/>
    <s v="03"/>
    <x v="27"/>
    <s v="0000"/>
    <s v="352800"/>
    <s v="6770"/>
    <n v="101"/>
    <n v="0"/>
    <n v="101"/>
    <n v="53.16"/>
    <n v="47.84"/>
    <n v="89"/>
    <n v="0"/>
    <n v="89"/>
    <n v="39.119999999999997"/>
    <n v="0"/>
    <n v="49.88"/>
    <n v="-12"/>
    <n v="35.840000000000003"/>
    <x v="0"/>
    <n v="3500"/>
    <x v="27"/>
    <s v="STATE UNEMPLOYMENT INSURANCE"/>
  </r>
  <r>
    <s v="72"/>
    <s v="01"/>
    <s v="00"/>
    <s v="03"/>
    <x v="27"/>
    <s v="0000"/>
    <s v="362800"/>
    <s v="6770"/>
    <n v="8250"/>
    <n v="-2000"/>
    <n v="6250"/>
    <n v="3812.5"/>
    <n v="2437.5"/>
    <n v="6750"/>
    <n v="0"/>
    <n v="6750"/>
    <n v="2812.5"/>
    <n v="0"/>
    <n v="3937.5"/>
    <n v="-1500"/>
    <n v="2937.5"/>
    <x v="0"/>
    <n v="3600"/>
    <x v="27"/>
    <s v="WORKERS COMPENSATION INSURANCE"/>
  </r>
  <r>
    <s v="72"/>
    <s v="01"/>
    <s v="00"/>
    <s v="03"/>
    <x v="27"/>
    <s v="0000"/>
    <s v="392800"/>
    <s v="6770"/>
    <n v="273"/>
    <n v="0"/>
    <n v="273"/>
    <n v="124.2"/>
    <n v="148.80000000000001"/>
    <n v="224"/>
    <n v="0"/>
    <n v="224"/>
    <n v="93.15"/>
    <n v="0"/>
    <n v="130.85"/>
    <n v="-49"/>
    <n v="99.8"/>
    <x v="0"/>
    <n v="3900"/>
    <x v="27"/>
    <s v="OTHER BENEFITS"/>
  </r>
  <r>
    <s v="72"/>
    <s v="01"/>
    <s v="00"/>
    <s v="03"/>
    <x v="27"/>
    <s v="0000"/>
    <s v="398300"/>
    <s v="6770"/>
    <n v="132"/>
    <n v="0"/>
    <n v="132"/>
    <n v="60"/>
    <n v="72"/>
    <n v="108"/>
    <n v="0"/>
    <n v="108"/>
    <n v="45"/>
    <n v="0"/>
    <n v="63"/>
    <n v="-24"/>
    <n v="48"/>
    <x v="0"/>
    <n v="3900"/>
    <x v="27"/>
    <s v="OTHER BENEFITS"/>
  </r>
  <r>
    <s v="72"/>
    <s v="01"/>
    <s v="00"/>
    <s v="03"/>
    <x v="27"/>
    <s v="0000"/>
    <s v="399200"/>
    <s v="6770"/>
    <n v="3000"/>
    <n v="0"/>
    <n v="3000"/>
    <n v="1000"/>
    <n v="2000"/>
    <n v="3000"/>
    <n v="0"/>
    <n v="3000"/>
    <n v="0"/>
    <n v="0"/>
    <n v="3000"/>
    <n v="0"/>
    <n v="2000"/>
    <x v="0"/>
    <n v="3900"/>
    <x v="27"/>
    <s v="OTHER BENEFITS"/>
  </r>
  <r>
    <s v="72"/>
    <s v="01"/>
    <s v="00"/>
    <s v="03"/>
    <x v="27"/>
    <s v="0000"/>
    <s v="422000"/>
    <s v="6770"/>
    <n v="200"/>
    <n v="0"/>
    <n v="200"/>
    <n v="200"/>
    <n v="0"/>
    <n v="300"/>
    <n v="0"/>
    <n v="300"/>
    <n v="0"/>
    <n v="200"/>
    <n v="100"/>
    <n v="100"/>
    <n v="100"/>
    <x v="3"/>
    <n v="4200"/>
    <x v="27"/>
    <s v="BOOK,MAGAZINE&amp;PERIOD-DIST.USE"/>
  </r>
  <r>
    <s v="72"/>
    <s v="01"/>
    <s v="00"/>
    <s v="03"/>
    <x v="27"/>
    <s v="0000"/>
    <s v="450000"/>
    <s v="6770"/>
    <n v="500"/>
    <n v="0"/>
    <n v="500"/>
    <n v="404.95"/>
    <n v="95.05"/>
    <n v="600"/>
    <n v="0"/>
    <n v="600"/>
    <n v="18.059999999999999"/>
    <n v="204.39"/>
    <n v="377.55"/>
    <n v="100"/>
    <n v="195.05"/>
    <x v="3"/>
    <n v="4500"/>
    <x v="27"/>
    <s v="NONINSTRUCTIONAL SUPPLIES"/>
  </r>
  <r>
    <s v="72"/>
    <s v="01"/>
    <s v="00"/>
    <s v="03"/>
    <x v="27"/>
    <s v="0000"/>
    <s v="555000"/>
    <s v="6770"/>
    <n v="200"/>
    <n v="0"/>
    <n v="200"/>
    <n v="74.650000000000006"/>
    <n v="125.35"/>
    <n v="200"/>
    <n v="0"/>
    <n v="200"/>
    <n v="0"/>
    <n v="0"/>
    <n v="200"/>
    <n v="0"/>
    <n v="125.35"/>
    <x v="4"/>
    <n v="5500"/>
    <x v="27"/>
    <s v="UTILITIES &amp; HOUSEKEEP-DIST.USE"/>
  </r>
  <r>
    <s v="72"/>
    <s v="01"/>
    <s v="00"/>
    <s v="03"/>
    <x v="27"/>
    <s v="0000"/>
    <s v="564000"/>
    <s v="6770"/>
    <n v="500"/>
    <n v="-500"/>
    <n v="0"/>
    <n v="0"/>
    <n v="0"/>
    <n v="0"/>
    <n v="0"/>
    <n v="0"/>
    <n v="0"/>
    <n v="0"/>
    <n v="0"/>
    <n v="-500"/>
    <n v="0"/>
    <x v="4"/>
    <n v="5600"/>
    <x v="27"/>
    <s v="RENTS,LEASES&amp;REPAIRS-DIST.USE"/>
  </r>
  <r>
    <s v="72"/>
    <s v="01"/>
    <s v="00"/>
    <s v="03"/>
    <x v="27"/>
    <s v="0000"/>
    <s v="580100"/>
    <s v="6770"/>
    <n v="0"/>
    <n v="3000"/>
    <n v="3000"/>
    <n v="2198.1999999999998"/>
    <n v="801.8"/>
    <n v="3000"/>
    <n v="0"/>
    <n v="3000"/>
    <n v="2073.7399999999998"/>
    <n v="587.77"/>
    <n v="338.49"/>
    <n v="3000"/>
    <n v="801.80000000000018"/>
    <x v="4"/>
    <n v="5800"/>
    <x v="27"/>
    <s v="OTHER OPERATING EXP-DIST. USE"/>
  </r>
  <r>
    <s v="72"/>
    <s v="01"/>
    <s v="00"/>
    <s v="03"/>
    <x v="28"/>
    <s v="0000"/>
    <s v="210000"/>
    <s v="6570"/>
    <n v="74880"/>
    <n v="0"/>
    <n v="74880"/>
    <n v="52664.61"/>
    <n v="22215.39"/>
    <n v="0"/>
    <n v="0"/>
    <n v="0"/>
    <n v="0"/>
    <n v="0"/>
    <n v="0"/>
    <n v="-74880"/>
    <n v="-52664.61"/>
    <x v="2"/>
    <n v="2100"/>
    <x v="28"/>
    <s v="CLASSIFIED MANAGERS-NON-INSTRU"/>
  </r>
  <r>
    <s v="72"/>
    <s v="01"/>
    <s v="00"/>
    <s v="03"/>
    <x v="28"/>
    <s v="0000"/>
    <s v="312000"/>
    <s v="6570"/>
    <n v="6178"/>
    <n v="0"/>
    <n v="6178"/>
    <n v="0"/>
    <n v="6178"/>
    <n v="0"/>
    <n v="0"/>
    <n v="0"/>
    <n v="0"/>
    <n v="0"/>
    <n v="0"/>
    <n v="-6178"/>
    <n v="0"/>
    <x v="0"/>
    <n v="3100"/>
    <x v="28"/>
    <s v="CERTIFICATED RETIREMENT"/>
  </r>
  <r>
    <s v="72"/>
    <s v="01"/>
    <s v="00"/>
    <s v="03"/>
    <x v="28"/>
    <s v="0000"/>
    <s v="315000"/>
    <s v="6570"/>
    <n v="50"/>
    <n v="0"/>
    <n v="50"/>
    <n v="0"/>
    <n v="50"/>
    <n v="0"/>
    <n v="0"/>
    <n v="0"/>
    <n v="0"/>
    <n v="0"/>
    <n v="0"/>
    <n v="-50"/>
    <n v="0"/>
    <x v="0"/>
    <n v="3100"/>
    <x v="28"/>
    <s v="CERTIFICATED RETIREMENT"/>
  </r>
  <r>
    <s v="72"/>
    <s v="01"/>
    <s v="00"/>
    <s v="03"/>
    <x v="28"/>
    <s v="0000"/>
    <s v="322000"/>
    <s v="6570"/>
    <n v="0"/>
    <n v="0"/>
    <n v="0"/>
    <n v="5277.74"/>
    <n v="-5277.74"/>
    <n v="0"/>
    <n v="0"/>
    <n v="0"/>
    <n v="0"/>
    <n v="0"/>
    <n v="0"/>
    <n v="0"/>
    <n v="-5277.74"/>
    <x v="0"/>
    <n v="3200"/>
    <x v="28"/>
    <s v="CLASSIFIED RETIREMENT"/>
  </r>
  <r>
    <s v="72"/>
    <s v="01"/>
    <s v="00"/>
    <s v="03"/>
    <x v="28"/>
    <s v="0000"/>
    <s v="332000"/>
    <s v="6570"/>
    <n v="4643"/>
    <n v="0"/>
    <n v="4643"/>
    <n v="3256.46"/>
    <n v="1386.54"/>
    <n v="0"/>
    <n v="0"/>
    <n v="0"/>
    <n v="0"/>
    <n v="0"/>
    <n v="0"/>
    <n v="-4643"/>
    <n v="-3256.46"/>
    <x v="0"/>
    <n v="3300"/>
    <x v="28"/>
    <s v="OASDHI/FICA"/>
  </r>
  <r>
    <s v="72"/>
    <s v="01"/>
    <s v="00"/>
    <s v="03"/>
    <x v="28"/>
    <s v="0000"/>
    <s v="332800"/>
    <s v="6570"/>
    <n v="0"/>
    <n v="0"/>
    <n v="0"/>
    <n v="21.63"/>
    <n v="-21.63"/>
    <n v="0"/>
    <n v="0"/>
    <n v="0"/>
    <n v="0"/>
    <n v="0"/>
    <n v="0"/>
    <n v="0"/>
    <n v="-21.63"/>
    <x v="0"/>
    <n v="3300"/>
    <x v="28"/>
    <s v="OASDHI/FICA"/>
  </r>
  <r>
    <s v="72"/>
    <s v="01"/>
    <s v="00"/>
    <s v="03"/>
    <x v="28"/>
    <s v="0000"/>
    <s v="334600"/>
    <s v="6570"/>
    <n v="1094"/>
    <n v="0"/>
    <n v="1094"/>
    <n v="766.65"/>
    <n v="327.35000000000002"/>
    <n v="0"/>
    <n v="0"/>
    <n v="0"/>
    <n v="0"/>
    <n v="0"/>
    <n v="0"/>
    <n v="-1094"/>
    <n v="-766.65"/>
    <x v="0"/>
    <n v="3300"/>
    <x v="28"/>
    <s v="OASDHI/FICA"/>
  </r>
  <r>
    <s v="72"/>
    <s v="01"/>
    <s v="00"/>
    <s v="03"/>
    <x v="28"/>
    <s v="0000"/>
    <s v="342100"/>
    <s v="6570"/>
    <n v="378"/>
    <n v="0"/>
    <n v="378"/>
    <n v="220.64"/>
    <n v="157.36000000000001"/>
    <n v="0"/>
    <n v="0"/>
    <n v="0"/>
    <n v="0"/>
    <n v="0"/>
    <n v="0"/>
    <n v="-378"/>
    <n v="-220.64"/>
    <x v="0"/>
    <n v="3400"/>
    <x v="28"/>
    <s v="HEALTH AND WELFARE BENEFITS"/>
  </r>
  <r>
    <s v="72"/>
    <s v="01"/>
    <s v="00"/>
    <s v="03"/>
    <x v="28"/>
    <s v="0000"/>
    <s v="342400"/>
    <s v="6570"/>
    <n v="13898"/>
    <n v="0"/>
    <n v="13898"/>
    <n v="8106.98"/>
    <n v="5791.02"/>
    <n v="0"/>
    <n v="0"/>
    <n v="0"/>
    <n v="0"/>
    <n v="0"/>
    <n v="0"/>
    <n v="-13898"/>
    <n v="-8106.98"/>
    <x v="0"/>
    <n v="3400"/>
    <x v="28"/>
    <s v="HEALTH AND WELFARE BENEFITS"/>
  </r>
  <r>
    <s v="72"/>
    <s v="01"/>
    <s v="00"/>
    <s v="03"/>
    <x v="28"/>
    <s v="0000"/>
    <s v="342500"/>
    <s v="6570"/>
    <n v="215"/>
    <n v="0"/>
    <n v="215"/>
    <n v="125.51"/>
    <n v="89.49"/>
    <n v="0"/>
    <n v="0"/>
    <n v="0"/>
    <n v="0"/>
    <n v="0"/>
    <n v="0"/>
    <n v="-215"/>
    <n v="-125.51"/>
    <x v="0"/>
    <n v="3400"/>
    <x v="28"/>
    <s v="HEALTH AND WELFARE BENEFITS"/>
  </r>
  <r>
    <s v="72"/>
    <s v="01"/>
    <s v="00"/>
    <s v="03"/>
    <x v="28"/>
    <s v="0000"/>
    <s v="352000"/>
    <s v="6570"/>
    <n v="37"/>
    <n v="0"/>
    <n v="37"/>
    <n v="26.27"/>
    <n v="10.73"/>
    <n v="0"/>
    <n v="0"/>
    <n v="0"/>
    <n v="0"/>
    <n v="0"/>
    <n v="0"/>
    <n v="-37"/>
    <n v="-26.27"/>
    <x v="0"/>
    <n v="3500"/>
    <x v="28"/>
    <s v="STATE UNEMPLOYMENT INSURANCE"/>
  </r>
  <r>
    <s v="72"/>
    <s v="01"/>
    <s v="00"/>
    <s v="03"/>
    <x v="28"/>
    <s v="0000"/>
    <s v="352800"/>
    <s v="6570"/>
    <n v="0"/>
    <n v="0"/>
    <n v="0"/>
    <n v="0.14000000000000001"/>
    <n v="-0.14000000000000001"/>
    <n v="0"/>
    <n v="0"/>
    <n v="0"/>
    <n v="0"/>
    <n v="0"/>
    <n v="0"/>
    <n v="0"/>
    <n v="-0.14000000000000001"/>
    <x v="0"/>
    <n v="3500"/>
    <x v="28"/>
    <s v="STATE UNEMPLOYMENT INSURANCE"/>
  </r>
  <r>
    <s v="72"/>
    <s v="01"/>
    <s v="00"/>
    <s v="03"/>
    <x v="28"/>
    <s v="0000"/>
    <s v="362000"/>
    <s v="6570"/>
    <n v="1500"/>
    <n v="0"/>
    <n v="1500"/>
    <n v="875"/>
    <n v="625"/>
    <n v="0"/>
    <n v="0"/>
    <n v="0"/>
    <n v="0"/>
    <n v="0"/>
    <n v="0"/>
    <n v="-1500"/>
    <n v="-875"/>
    <x v="0"/>
    <n v="3600"/>
    <x v="28"/>
    <s v="WORKERS COMPENSATION INSURANCE"/>
  </r>
  <r>
    <s v="72"/>
    <s v="01"/>
    <s v="00"/>
    <s v="03"/>
    <x v="28"/>
    <s v="0000"/>
    <s v="392000"/>
    <s v="6570"/>
    <n v="50"/>
    <n v="0"/>
    <n v="50"/>
    <n v="28.98"/>
    <n v="21.02"/>
    <n v="0"/>
    <n v="0"/>
    <n v="0"/>
    <n v="0"/>
    <n v="0"/>
    <n v="0"/>
    <n v="-50"/>
    <n v="-28.98"/>
    <x v="0"/>
    <n v="3900"/>
    <x v="28"/>
    <s v="OTHER BENEFITS"/>
  </r>
  <r>
    <s v="72"/>
    <s v="01"/>
    <s v="00"/>
    <s v="03"/>
    <x v="28"/>
    <s v="0000"/>
    <s v="398200"/>
    <s v="6570"/>
    <n v="24"/>
    <n v="0"/>
    <n v="24"/>
    <n v="14"/>
    <n v="10"/>
    <n v="0"/>
    <n v="0"/>
    <n v="0"/>
    <n v="0"/>
    <n v="0"/>
    <n v="0"/>
    <n v="-24"/>
    <n v="-14"/>
    <x v="0"/>
    <n v="3900"/>
    <x v="28"/>
    <s v="OTHER BENEFITS"/>
  </r>
  <r>
    <s v="72"/>
    <s v="01"/>
    <s v="00"/>
    <s v="03"/>
    <x v="28"/>
    <s v="0000"/>
    <s v="450000"/>
    <s v="6770"/>
    <n v="500"/>
    <n v="0"/>
    <n v="500"/>
    <n v="208.44"/>
    <n v="291.56"/>
    <n v="0"/>
    <n v="0"/>
    <n v="0"/>
    <n v="0"/>
    <n v="0"/>
    <n v="0"/>
    <n v="-500"/>
    <n v="-208.44"/>
    <x v="3"/>
    <n v="4500"/>
    <x v="28"/>
    <s v="NONINSTRUCTIONAL SUPPLIES"/>
  </r>
  <r>
    <s v="72"/>
    <s v="01"/>
    <s v="00"/>
    <s v="03"/>
    <x v="28"/>
    <s v="0000"/>
    <s v="511300"/>
    <s v="6770"/>
    <n v="200000"/>
    <n v="0"/>
    <n v="200000"/>
    <n v="219024.97"/>
    <n v="-19024.97"/>
    <n v="312500"/>
    <n v="0"/>
    <n v="312500"/>
    <n v="39474.5"/>
    <n v="312500"/>
    <n v="-39474.5"/>
    <n v="112500"/>
    <n v="93475.03"/>
    <x v="4"/>
    <n v="5100"/>
    <x v="28"/>
    <s v="PERSON&amp;CONSULTANT SVC-DIST USE"/>
  </r>
  <r>
    <s v="72"/>
    <s v="01"/>
    <s v="00"/>
    <s v="03"/>
    <x v="28"/>
    <s v="0000"/>
    <s v="520000"/>
    <s v="6770"/>
    <n v="2000"/>
    <n v="0"/>
    <n v="2000"/>
    <n v="295.95999999999998"/>
    <n v="1704.04"/>
    <n v="0"/>
    <n v="0"/>
    <n v="0"/>
    <n v="0"/>
    <n v="0"/>
    <n v="0"/>
    <n v="-2000"/>
    <n v="-295.95999999999998"/>
    <x v="4"/>
    <n v="5200"/>
    <x v="28"/>
    <s v="TRAVEL &amp; CONFERENCE EXPENSES"/>
  </r>
  <r>
    <s v="72"/>
    <s v="01"/>
    <s v="00"/>
    <s v="03"/>
    <x v="28"/>
    <s v="0000"/>
    <s v="520800"/>
    <s v="6570"/>
    <n v="600"/>
    <n v="0"/>
    <n v="600"/>
    <n v="350"/>
    <n v="250"/>
    <n v="0"/>
    <n v="0"/>
    <n v="0"/>
    <n v="0"/>
    <n v="0"/>
    <n v="0"/>
    <n v="-600"/>
    <n v="-350"/>
    <x v="4"/>
    <n v="5200"/>
    <x v="28"/>
    <s v="TRAVEL &amp; CONFERENCE EXPENSES"/>
  </r>
  <r>
    <s v="72"/>
    <s v="01"/>
    <s v="00"/>
    <s v="03"/>
    <x v="28"/>
    <s v="0000"/>
    <s v="521000"/>
    <s v="6770"/>
    <n v="2000"/>
    <n v="0"/>
    <n v="2000"/>
    <n v="923.58"/>
    <n v="1076.42"/>
    <n v="0"/>
    <n v="0"/>
    <n v="0"/>
    <n v="0"/>
    <n v="0"/>
    <n v="0"/>
    <n v="-2000"/>
    <n v="-923.58"/>
    <x v="4"/>
    <n v="5200"/>
    <x v="28"/>
    <s v="TRAVEL &amp; CONFERENCE EXPENSES"/>
  </r>
  <r>
    <s v="72"/>
    <s v="01"/>
    <s v="00"/>
    <s v="03"/>
    <x v="28"/>
    <s v="0000"/>
    <s v="562000"/>
    <s v="6570"/>
    <n v="6650"/>
    <n v="0"/>
    <n v="6650"/>
    <n v="6650"/>
    <n v="0"/>
    <n v="0"/>
    <n v="0"/>
    <n v="0"/>
    <n v="0"/>
    <n v="0"/>
    <n v="0"/>
    <n v="-6650"/>
    <n v="-6650"/>
    <x v="4"/>
    <n v="5600"/>
    <x v="28"/>
    <s v="RENTS,LEASES&amp;REPAIRS-DIST.USE"/>
  </r>
  <r>
    <s v="72"/>
    <s v="01"/>
    <s v="00"/>
    <s v="03"/>
    <x v="28"/>
    <s v="0000"/>
    <s v="562000"/>
    <s v="6770"/>
    <n v="0"/>
    <n v="0"/>
    <n v="0"/>
    <n v="0"/>
    <n v="0"/>
    <n v="6650"/>
    <n v="0"/>
    <n v="6650"/>
    <n v="6650"/>
    <n v="0"/>
    <n v="0"/>
    <n v="6650"/>
    <n v="6650"/>
    <x v="4"/>
    <n v="5600"/>
    <x v="28"/>
    <s v="RENTS,LEASES&amp;REPAIRS-DIST.USE"/>
  </r>
  <r>
    <s v="72"/>
    <s v="01"/>
    <s v="00"/>
    <s v="03"/>
    <x v="29"/>
    <s v="0000"/>
    <s v="340000"/>
    <s v="6799"/>
    <n v="0"/>
    <n v="0"/>
    <n v="0"/>
    <n v="-49890.6"/>
    <n v="49890.6"/>
    <n v="0"/>
    <n v="0"/>
    <n v="0"/>
    <n v="0"/>
    <n v="0"/>
    <n v="0"/>
    <n v="0"/>
    <n v="49890.6"/>
    <x v="0"/>
    <n v="3400"/>
    <x v="29"/>
    <s v="HEALTH AND WELFARE BENEFITS"/>
  </r>
  <r>
    <s v="72"/>
    <s v="01"/>
    <s v="00"/>
    <s v="03"/>
    <x v="29"/>
    <s v="0000"/>
    <s v="350000"/>
    <s v="6799"/>
    <n v="0"/>
    <n v="0"/>
    <n v="0"/>
    <n v="84220.800000000003"/>
    <n v="-84220.800000000003"/>
    <n v="0"/>
    <n v="0"/>
    <n v="0"/>
    <n v="13970.3"/>
    <n v="0"/>
    <n v="-13970.3"/>
    <n v="0"/>
    <n v="-84220.800000000003"/>
    <x v="0"/>
    <n v="3500"/>
    <x v="29"/>
    <s v="STATE UNEMPLOYMENT INSURANCE"/>
  </r>
  <r>
    <s v="72"/>
    <s v="01"/>
    <s v="00"/>
    <s v="03"/>
    <x v="29"/>
    <s v="0000"/>
    <s v="394100"/>
    <s v="6799"/>
    <n v="0"/>
    <n v="0"/>
    <n v="0"/>
    <n v="14726.39"/>
    <n v="-14726.39"/>
    <n v="0"/>
    <n v="0"/>
    <n v="0"/>
    <n v="2591.27"/>
    <n v="0"/>
    <n v="-2591.27"/>
    <n v="0"/>
    <n v="-14726.39"/>
    <x v="0"/>
    <n v="3900"/>
    <x v="29"/>
    <s v="OTHER BENEFITS"/>
  </r>
  <r>
    <s v="72"/>
    <s v="01"/>
    <s v="00"/>
    <s v="03"/>
    <x v="29"/>
    <s v="0000"/>
    <s v="584000"/>
    <s v="6750"/>
    <n v="50000"/>
    <n v="-14000"/>
    <n v="36000"/>
    <n v="61022.95"/>
    <n v="-25022.95"/>
    <n v="43000"/>
    <n v="0"/>
    <n v="43000"/>
    <n v="28463.49"/>
    <n v="1994.68"/>
    <n v="12541.83"/>
    <n v="-7000"/>
    <n v="-18022.949999999997"/>
    <x v="4"/>
    <n v="5800"/>
    <x v="29"/>
    <s v="OTHER OPERATING EXP-DIST. USE"/>
  </r>
  <r>
    <s v="72"/>
    <s v="01"/>
    <s v="00"/>
    <s v="03"/>
    <x v="29"/>
    <s v="0000"/>
    <s v="584100"/>
    <s v="6750"/>
    <n v="20000"/>
    <n v="12000"/>
    <n v="32000"/>
    <n v="52605.68"/>
    <n v="-20605.68"/>
    <n v="32000"/>
    <n v="0"/>
    <n v="32000"/>
    <n v="9935.25"/>
    <n v="1994.68"/>
    <n v="20070.07"/>
    <n v="12000"/>
    <n v="-20605.68"/>
    <x v="4"/>
    <n v="5800"/>
    <x v="29"/>
    <s v="OTHER OPERATING EXP-DIST. USE"/>
  </r>
  <r>
    <s v="72"/>
    <s v="01"/>
    <s v="00"/>
    <s v="03"/>
    <x v="29"/>
    <s v="0000"/>
    <s v="584200"/>
    <s v="6750"/>
    <n v="5000"/>
    <n v="0"/>
    <n v="5000"/>
    <n v="7978.72"/>
    <n v="-2978.72"/>
    <n v="5000"/>
    <n v="0"/>
    <n v="5000"/>
    <n v="1251.0999999999999"/>
    <n v="0"/>
    <n v="3748.9"/>
    <n v="0"/>
    <n v="-2978.7200000000003"/>
    <x v="4"/>
    <n v="5800"/>
    <x v="29"/>
    <s v="OTHER OPERATING EXP-DIST. USE"/>
  </r>
  <r>
    <s v="72"/>
    <s v="01"/>
    <s v="00"/>
    <s v="03"/>
    <x v="29"/>
    <s v="0000"/>
    <s v="584300"/>
    <s v="6750"/>
    <n v="5000"/>
    <n v="0"/>
    <n v="5000"/>
    <n v="4968"/>
    <n v="32"/>
    <n v="5000"/>
    <n v="0"/>
    <n v="5000"/>
    <n v="138"/>
    <n v="0"/>
    <n v="4862"/>
    <n v="0"/>
    <n v="32"/>
    <x v="4"/>
    <n v="5800"/>
    <x v="29"/>
    <s v="OTHER OPERATING EXP-DIST. USE"/>
  </r>
  <r>
    <s v="72"/>
    <s v="01"/>
    <s v="00"/>
    <s v="03"/>
    <x v="29"/>
    <s v="0000"/>
    <s v="584400"/>
    <s v="6750"/>
    <n v="8000"/>
    <n v="2000"/>
    <n v="10000"/>
    <n v="12965.42"/>
    <n v="-2965.42"/>
    <n v="8000"/>
    <n v="0"/>
    <n v="8000"/>
    <n v="3989.36"/>
    <n v="0"/>
    <n v="4010.64"/>
    <n v="0"/>
    <n v="-4965.42"/>
    <x v="4"/>
    <n v="5800"/>
    <x v="29"/>
    <s v="OTHER OPERATING EXP-DIST. USE"/>
  </r>
  <r>
    <s v="72"/>
    <s v="01"/>
    <s v="00"/>
    <s v="03"/>
    <x v="29"/>
    <s v="0000"/>
    <s v="739000"/>
    <s v="7310"/>
    <n v="750000"/>
    <n v="6732100"/>
    <n v="7482100"/>
    <n v="7482100"/>
    <n v="0"/>
    <n v="0"/>
    <n v="0"/>
    <n v="0"/>
    <n v="0"/>
    <n v="0"/>
    <n v="0"/>
    <n v="-750000"/>
    <n v="-7482100"/>
    <x v="6"/>
    <n v="7300"/>
    <x v="29"/>
    <s v="INTERFUND TRANSFERS"/>
  </r>
  <r>
    <s v="72"/>
    <s v="01"/>
    <s v="00"/>
    <s v="03"/>
    <x v="30"/>
    <s v="0000"/>
    <s v="238200"/>
    <s v="6910"/>
    <n v="0"/>
    <n v="0"/>
    <n v="0"/>
    <n v="0"/>
    <n v="0"/>
    <n v="0"/>
    <n v="0"/>
    <n v="0"/>
    <n v="268.39999999999998"/>
    <n v="0"/>
    <n v="-268.39999999999998"/>
    <n v="0"/>
    <n v="0"/>
    <x v="2"/>
    <n v="2300"/>
    <x v="30"/>
    <s v="NON-INSTRUCTION HOURLY CLASS."/>
  </r>
  <r>
    <s v="72"/>
    <s v="01"/>
    <s v="00"/>
    <s v="03"/>
    <x v="30"/>
    <s v="0000"/>
    <s v="332800"/>
    <s v="6910"/>
    <n v="0"/>
    <n v="0"/>
    <n v="0"/>
    <n v="0"/>
    <n v="0"/>
    <n v="0"/>
    <n v="0"/>
    <n v="0"/>
    <n v="16.39"/>
    <n v="0"/>
    <n v="-16.39"/>
    <n v="0"/>
    <n v="0"/>
    <x v="0"/>
    <n v="3300"/>
    <x v="30"/>
    <s v="OASDHI/FICA"/>
  </r>
  <r>
    <s v="72"/>
    <s v="01"/>
    <s v="00"/>
    <s v="03"/>
    <x v="30"/>
    <s v="0000"/>
    <s v="334600"/>
    <s v="6910"/>
    <n v="0"/>
    <n v="0"/>
    <n v="0"/>
    <n v="0"/>
    <n v="0"/>
    <n v="0"/>
    <n v="0"/>
    <n v="0"/>
    <n v="3.83"/>
    <n v="0"/>
    <n v="-3.83"/>
    <n v="0"/>
    <n v="0"/>
    <x v="0"/>
    <n v="3300"/>
    <x v="30"/>
    <s v="OASDHI/FICA"/>
  </r>
  <r>
    <s v="72"/>
    <s v="01"/>
    <s v="00"/>
    <s v="03"/>
    <x v="30"/>
    <s v="0000"/>
    <s v="352800"/>
    <s v="6910"/>
    <n v="0"/>
    <n v="0"/>
    <n v="0"/>
    <n v="0"/>
    <n v="0"/>
    <n v="0"/>
    <n v="0"/>
    <n v="0"/>
    <n v="0.13"/>
    <n v="0"/>
    <n v="-0.13"/>
    <n v="0"/>
    <n v="0"/>
    <x v="0"/>
    <n v="3500"/>
    <x v="30"/>
    <s v="STATE UNEMPLOYMENT INSURANCE"/>
  </r>
  <r>
    <s v="72"/>
    <s v="01"/>
    <s v="00"/>
    <s v="03"/>
    <x v="31"/>
    <s v="0000"/>
    <s v="210003"/>
    <s v="0000"/>
    <n v="-200000"/>
    <n v="0"/>
    <n v="-200000"/>
    <n v="0"/>
    <n v="-200000"/>
    <n v="-150000"/>
    <n v="0"/>
    <n v="-150000"/>
    <n v="0"/>
    <n v="0"/>
    <n v="-150000"/>
    <n v="50000"/>
    <n v="-150000"/>
    <x v="2"/>
    <n v="2100"/>
    <x v="31"/>
    <s v="CLASSIFIED MANAGERS-NON-INSTRU"/>
  </r>
  <r>
    <s v="72"/>
    <s v="01"/>
    <s v="00"/>
    <s v="03"/>
    <x v="31"/>
    <s v="0000"/>
    <s v="511300"/>
    <s v="0000"/>
    <n v="0"/>
    <n v="0"/>
    <n v="0"/>
    <n v="0"/>
    <n v="0"/>
    <n v="-9000"/>
    <n v="0"/>
    <n v="-9000"/>
    <n v="0"/>
    <n v="0"/>
    <n v="-9000"/>
    <n v="-9000"/>
    <n v="-9000"/>
    <x v="4"/>
    <n v="5100"/>
    <x v="31"/>
    <s v="PERSON&amp;CONSULTANT SVC-DIST US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s v="01"/>
    <s v="GENERAL FUND"/>
    <s v="03"/>
    <s v="CENTRAL SERVICES"/>
    <s v="00"/>
    <s v="GENERAL FUND"/>
    <x v="0"/>
    <x v="0"/>
    <s v="0000"/>
    <s v="GENERAL FUND"/>
    <s v="1201"/>
    <s v="CERT. MANAGERS"/>
    <s v="6730"/>
    <s v="HUMAN RESOURCES MANAGEMENT"/>
    <s v="01-00-03-9004-0000-1201.00-6730"/>
    <n v="141192"/>
    <n v="55192"/>
    <n v="84867"/>
    <n v="1"/>
    <n v="1348.91"/>
    <s v="ROGERS,TANYA M A338602"/>
    <n v="141192"/>
    <n v="1"/>
    <s v="**VAC** ES A338602"/>
    <n v="84866.84"/>
    <n v="1"/>
    <x v="0"/>
    <x v="0"/>
  </r>
  <r>
    <s v="01"/>
    <s v="GENERAL FUND"/>
    <s v="03"/>
    <s v="CENTRAL SERVICES"/>
    <s v="00"/>
    <s v="GENERAL FUND"/>
    <x v="0"/>
    <x v="0"/>
    <s v="0000"/>
    <s v="GENERAL FUND"/>
    <s v="2100"/>
    <s v="BGT RECOVERY-CLASSIFIED"/>
    <s v="6730"/>
    <s v="HUMAN RESOURCES MANAGEMENT"/>
    <s v="01-00-03-9004-0000-2100.00-6730"/>
    <s v=""/>
    <s v=""/>
    <n v="60057.41"/>
    <n v="1"/>
    <s v=""/>
    <s v=""/>
    <s v=""/>
    <s v=""/>
    <s v="**VAC** ES C338701"/>
    <n v="60057.41"/>
    <n v="1"/>
    <x v="1"/>
    <x v="1"/>
  </r>
  <r>
    <s v="01"/>
    <s v="GENERAL FUND"/>
    <s v="03"/>
    <s v="CENTRAL SERVICES"/>
    <s v="00"/>
    <s v="GENERAL FUND"/>
    <x v="1"/>
    <x v="1"/>
    <s v="0000"/>
    <s v="GENERAL FUND"/>
    <s v="2101"/>
    <s v="CLASSIFIED SUPERVISOR"/>
    <s v="6770"/>
    <s v="LOGISTICAL SERVICES"/>
    <s v="01-00-03-9507-0000-2101.00-6770"/>
    <n v="64680"/>
    <n v="64680"/>
    <n v="70227"/>
    <n v="1"/>
    <s v=""/>
    <s v="**VAC** ES C333001"/>
    <n v="64680"/>
    <n v="1"/>
    <s v="**VAC** ES C333001"/>
    <n v="70227.27"/>
    <n v="1"/>
    <x v="2"/>
    <x v="2"/>
  </r>
  <r>
    <s v="01"/>
    <s v="GENERAL FUND"/>
    <s v="03"/>
    <s v="CENTRAL SERVICES"/>
    <s v="00"/>
    <s v="GENERAL FUND"/>
    <x v="0"/>
    <x v="0"/>
    <s v="0000"/>
    <s v="GENERAL FUND"/>
    <s v="2180"/>
    <s v="CLASSIFIED CONFIDENTIAL EMPLOY"/>
    <s v="6730"/>
    <s v="HUMAN RESOURCES MANAGEMENT"/>
    <s v="01-00-03-9004-0000-2180.00-6730"/>
    <n v="352502"/>
    <n v="302502"/>
    <n v="420372"/>
    <n v="7"/>
    <n v="148498.46"/>
    <s v="**VAC** ES C383007"/>
    <n v="46584"/>
    <n v="1"/>
    <s v="**VAC** ES C310303"/>
    <n v="76464"/>
    <n v="1"/>
    <x v="3"/>
    <x v="3"/>
  </r>
  <r>
    <s v="01"/>
    <s v="GENERAL FUND"/>
    <s v="03"/>
    <s v="CENTRAL SERVICES"/>
    <s v="00"/>
    <s v="GENERAL FUND"/>
    <x v="0"/>
    <x v="0"/>
    <s v="0000"/>
    <s v="GENERAL FUND"/>
    <s v="2180"/>
    <s v="CLASSIFIED CONFIDENTIAL EMPLOY"/>
    <s v="6730"/>
    <s v="HUMAN RESOURCES MANAGEMENT"/>
    <s v="01-00-03-9004-0000-2180.00-6730"/>
    <s v=""/>
    <s v=""/>
    <s v=""/>
    <s v=""/>
    <s v=""/>
    <s v="**VAC** ES C383010"/>
    <n v="46584"/>
    <n v="1"/>
    <s v="**VAC** ES C310603"/>
    <n v="47853"/>
    <n v="1"/>
    <x v="4"/>
    <x v="4"/>
  </r>
  <r>
    <s v="01"/>
    <s v="GENERAL FUND"/>
    <s v="03"/>
    <s v="CENTRAL SERVICES"/>
    <s v="00"/>
    <s v="GENERAL FUND"/>
    <x v="2"/>
    <x v="2"/>
    <s v="0000"/>
    <s v="GENERAL FUND"/>
    <s v="2181"/>
    <s v="CLASS UNIT MEMBER NONINSTRUCTI"/>
    <s v="6770"/>
    <s v="LOGISTICAL SERVICES"/>
    <s v="01-00-03-9503-0000-2181.00-6770"/>
    <n v="480512"/>
    <n v="480512"/>
    <n v="306440"/>
    <n v="5"/>
    <n v="113705.37"/>
    <s v="**VAC** ES C122203"/>
    <n v="51408"/>
    <n v="1"/>
    <s v="**VAC** ES C122203"/>
    <n v="55608"/>
    <n v="1"/>
    <x v="5"/>
    <x v="5"/>
  </r>
  <r>
    <s v="01"/>
    <s v="GENERAL FUND"/>
    <s v="03"/>
    <s v="CENTRAL SERVICES"/>
    <s v="00"/>
    <s v="GENERAL FUND"/>
    <x v="3"/>
    <x v="3"/>
    <s v="0000"/>
    <s v="GENERAL FUND"/>
    <s v="2181"/>
    <s v="CLASS UNIT MEMBER NONINSTRUCTI"/>
    <s v="6010"/>
    <s v="ACADEMIC ADMINISTRATION"/>
    <s v="01-00-03-8115-0000-2181.00-6010"/>
    <n v="38661"/>
    <n v="32461"/>
    <n v="41309"/>
    <n v="0.8"/>
    <s v=""/>
    <s v="BENDER,MARY J  C311411"/>
    <n v="38660.800000000003"/>
    <n v="0.8"/>
    <s v="**VAC** ES C311412"/>
    <n v="41308.800000000003"/>
    <n v="0.8"/>
    <x v="6"/>
    <x v="6"/>
  </r>
  <r>
    <s v="01"/>
    <s v="GENERAL FUND"/>
    <s v="03"/>
    <s v="CENTRAL SERVICES"/>
    <s v="00"/>
    <s v="GENERAL FUND"/>
    <x v="4"/>
    <x v="4"/>
    <s v="0000"/>
    <s v="GENERAL FUND"/>
    <s v="2181"/>
    <s v="CLASS UNIT MEMBER NONINSTRUCTI"/>
    <s v="6780"/>
    <s v="MGT INFO. SVCS."/>
    <s v="01-00-03-9010-0000-2181.00-6780"/>
    <n v="977918"/>
    <n v="774918"/>
    <n v="1211434"/>
    <n v="18"/>
    <n v="433591.17"/>
    <s v="**VAC** ES C331402"/>
    <n v="46584"/>
    <n v="1"/>
    <s v="**VAC** ES C331413"/>
    <n v="54912"/>
    <n v="1"/>
    <x v="7"/>
    <x v="7"/>
  </r>
  <r>
    <s v="01"/>
    <s v="GENERAL FUND"/>
    <s v="03"/>
    <s v="CENTRAL SERVICES"/>
    <s v="00"/>
    <s v="GENERAL FUND"/>
    <x v="4"/>
    <x v="4"/>
    <s v="0000"/>
    <s v="GENERAL FUND"/>
    <s v="2181"/>
    <s v="CLASS UNIT MEMBER NONINSTRUCTI"/>
    <s v="6780"/>
    <s v="MGT INFO. SVCS."/>
    <s v="01-00-03-9010-0000-2181.00-6780"/>
    <s v=""/>
    <s v=""/>
    <s v=""/>
    <s v=""/>
    <s v=""/>
    <s v="**VAC** ES C331404"/>
    <n v="65808"/>
    <n v="1"/>
    <s v="**VAC** ES C331415"/>
    <n v="46089"/>
    <n v="1"/>
    <x v="8"/>
    <x v="8"/>
  </r>
  <r>
    <s v="01"/>
    <s v="GENERAL FUND"/>
    <s v="03"/>
    <s v="CENTRAL SERVICES"/>
    <s v="00"/>
    <s v="GENERAL FUND"/>
    <x v="4"/>
    <x v="4"/>
    <s v="0000"/>
    <s v="GENERAL FUND"/>
    <s v="2181"/>
    <s v="CLASS UNIT MEMBER NONINSTRUCTI"/>
    <s v="6780"/>
    <s v="MGT INFO. SVCS."/>
    <s v="01-00-03-9010-0000-2181.00-6780"/>
    <s v=""/>
    <s v=""/>
    <s v=""/>
    <s v=""/>
    <s v=""/>
    <s v="**VAC** ES C331416"/>
    <n v="59688"/>
    <n v="1"/>
    <s v="**VAC** ES C331444"/>
    <n v="7453"/>
    <n v="1"/>
    <x v="9"/>
    <x v="9"/>
  </r>
  <r>
    <s v="01"/>
    <s v="GENERAL FUND"/>
    <s v="03"/>
    <s v="CENTRAL SERVICES"/>
    <s v="00"/>
    <s v="GENERAL FUND"/>
    <x v="4"/>
    <x v="4"/>
    <s v="0000"/>
    <s v="GENERAL FUND"/>
    <s v="2181"/>
    <s v="CLASS UNIT MEMBER NONINSTRUCTI"/>
    <s v="6780"/>
    <s v="MGT INFO. SVCS."/>
    <s v="01-00-03-9010-0000-2181.00-6780"/>
    <s v=""/>
    <s v=""/>
    <s v=""/>
    <s v=""/>
    <s v=""/>
    <s v="**VAC** ES C331422"/>
    <n v="54024"/>
    <n v="1"/>
    <s v="**VAC** ES C331445"/>
    <n v="89436"/>
    <n v="1"/>
    <x v="10"/>
    <x v="9"/>
  </r>
  <r>
    <s v="01"/>
    <s v="GENERAL FUND"/>
    <s v="03"/>
    <s v="CENTRAL SERVICES"/>
    <s v="00"/>
    <s v="GENERAL FUND"/>
    <x v="5"/>
    <x v="5"/>
    <s v="0000"/>
    <s v="GENERAL FUND"/>
    <s v="2181"/>
    <s v="CLASS UNIT MEMBER NONINSTRUCTI"/>
    <s v="6720"/>
    <s v="FISCAL OPERATIONS"/>
    <s v="01-00-03-9303-0000-2181.00-6720"/>
    <n v="223580"/>
    <n v="223580"/>
    <n v="500694"/>
    <n v="10"/>
    <n v="193338.19"/>
    <s v="AGUIRRE,MARGAR C337705"/>
    <n v="40616"/>
    <n v="1"/>
    <s v="**VAC** ES C337305"/>
    <n v="46776"/>
    <n v="1"/>
    <x v="11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4" minRefreshableVersion="3" showMemberPropertyTips="0" itemPrintTitles="1" createdVersion="5" indent="0" compact="0" compactData="0" gridDropZones="1">
  <location ref="A3:E32" firstHeaderRow="1" firstDataRow="2" firstDataCol="2" rowPageCount="1" colPageCount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dataField="1" compact="0" numFmtId="43" outline="0" subtotalTop="0" showAll="0" includeNewItemsInFilter="1"/>
    <pivotField compact="0" numFmtId="43" outline="0" subtotalTop="0" showAll="0" includeNewItemsInFilter="1"/>
    <pivotField dataField="1"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 defaultSubtotal="0"/>
    <pivotField dataField="1" compact="0" numFmtId="43" outline="0" subtotalTop="0" showAll="0" includeNewItemsInFilter="1" defaultSubtotal="0"/>
    <pivotField axis="axisPage" compact="0" outline="0" subtotalTop="0" multipleItemSelectionAllowed="1" showAll="0" includeNewItemsInFilter="1" defaultSubtotal="0">
      <items count="7">
        <item h="1" x="1"/>
        <item h="1" x="2"/>
        <item h="1" x="0"/>
        <item h="1" x="3"/>
        <item x="4"/>
        <item h="1" x="5"/>
        <item h="1" x="6"/>
      </items>
    </pivotField>
    <pivotField compact="0" outline="0" showAll="0" defaultSubtotal="0"/>
    <pivotField axis="axisRow" compact="0" outline="0" showAll="0" defaultSubtotal="0">
      <items count="32">
        <item x="26"/>
        <item x="18"/>
        <item x="14"/>
        <item x="15"/>
        <item x="30"/>
        <item x="17"/>
        <item x="31"/>
        <item x="6"/>
        <item x="9"/>
        <item x="21"/>
        <item x="11"/>
        <item x="1"/>
        <item x="5"/>
        <item x="8"/>
        <item x="29"/>
        <item x="13"/>
        <item x="24"/>
        <item x="0"/>
        <item x="7"/>
        <item x="12"/>
        <item x="16"/>
        <item x="22"/>
        <item x="25"/>
        <item x="4"/>
        <item x="19"/>
        <item x="20"/>
        <item x="23"/>
        <item x="3"/>
        <item x="10"/>
        <item x="27"/>
        <item x="2"/>
        <item x="28"/>
      </items>
    </pivotField>
    <pivotField compact="0" outline="0" showAll="0" defaultSubtotal="0"/>
  </pivotFields>
  <rowFields count="2">
    <field x="4"/>
    <field x="23"/>
  </rowFields>
  <rowItems count="28">
    <i>
      <x v="1"/>
      <x v="11"/>
    </i>
    <i>
      <x v="3"/>
      <x v="27"/>
    </i>
    <i>
      <x v="4"/>
      <x v="23"/>
    </i>
    <i>
      <x v="5"/>
      <x v="12"/>
    </i>
    <i>
      <x v="7"/>
      <x v="18"/>
    </i>
    <i>
      <x v="8"/>
      <x v="13"/>
    </i>
    <i>
      <x v="9"/>
      <x v="8"/>
    </i>
    <i>
      <x v="10"/>
      <x v="28"/>
    </i>
    <i>
      <x v="11"/>
      <x v="10"/>
    </i>
    <i>
      <x v="12"/>
      <x v="19"/>
    </i>
    <i>
      <x v="13"/>
      <x v="15"/>
    </i>
    <i>
      <x v="14"/>
      <x v="2"/>
    </i>
    <i>
      <x v="15"/>
      <x v="3"/>
    </i>
    <i>
      <x v="16"/>
      <x v="20"/>
    </i>
    <i>
      <x v="17"/>
      <x v="5"/>
    </i>
    <i>
      <x v="18"/>
      <x v="1"/>
    </i>
    <i>
      <x v="19"/>
      <x v="24"/>
    </i>
    <i>
      <x v="20"/>
      <x v="25"/>
    </i>
    <i>
      <x v="21"/>
      <x v="9"/>
    </i>
    <i>
      <x v="22"/>
      <x v="21"/>
    </i>
    <i>
      <x v="23"/>
      <x v="26"/>
    </i>
    <i>
      <x v="24"/>
      <x v="16"/>
    </i>
    <i>
      <x v="25"/>
      <x v="22"/>
    </i>
    <i>
      <x v="27"/>
      <x v="29"/>
    </i>
    <i>
      <x v="28"/>
      <x v="31"/>
    </i>
    <i>
      <x v="29"/>
      <x v="14"/>
    </i>
    <i>
      <x v="31"/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1" hier="-1"/>
  </pageFields>
  <dataFields count="3">
    <dataField name=" FY 13-14 _x000a_Actuals" fld="11" baseField="0" baseItem="0"/>
    <dataField name=" FY 14-15 _x000a_Original Budget" fld="13" baseField="0" baseItem="0"/>
    <dataField name=" FY 13-14 Actuals vs_x000a_FY 14-15 Budget" fld="20" baseField="0" baseItem="0"/>
  </dataFields>
  <formats count="22">
    <format dxfId="126">
      <pivotArea outline="0" fieldPosition="0"/>
    </format>
    <format dxfId="1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3">
      <pivotArea dataOnly="0" labelOnly="1" outline="0" fieldPosition="0">
        <references count="1">
          <reference field="21" count="0"/>
        </references>
      </pivotArea>
    </format>
    <format dxfId="122">
      <pivotArea type="all" dataOnly="0" outline="0" fieldPosition="0"/>
    </format>
    <format dxfId="121">
      <pivotArea outline="0" fieldPosition="0"/>
    </format>
    <format dxfId="120">
      <pivotArea dataOnly="0" labelOnly="1" outline="0" fieldPosition="0">
        <references count="1">
          <reference field="21" count="0"/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">
      <pivotArea type="all" dataOnly="0" outline="0" fieldPosition="0"/>
    </format>
    <format dxfId="116">
      <pivotArea outline="0" fieldPosition="0"/>
    </format>
    <format dxfId="115">
      <pivotArea dataOnly="0" labelOnly="1" outline="0" fieldPosition="0">
        <references count="1">
          <reference field="21" count="0"/>
        </references>
      </pivotArea>
    </format>
    <format dxfId="114">
      <pivotArea dataOnly="0" labelOnly="1" grandRow="1" outline="0" fieldPosition="0"/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2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9"/>
          </reference>
          <reference field="23" count="1" selected="0">
            <x v="8"/>
          </reference>
        </references>
      </pivotArea>
    </format>
    <format dxfId="111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15"/>
          </reference>
          <reference field="23" count="1" selected="0">
            <x v="3"/>
          </reference>
        </references>
      </pivotArea>
    </format>
    <format dxfId="110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16"/>
          </reference>
          <reference field="23" count="1" selected="0">
            <x v="20"/>
          </reference>
        </references>
      </pivotArea>
    </format>
    <format dxfId="109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18"/>
          </reference>
          <reference field="23" count="1" selected="0">
            <x v="1"/>
          </reference>
        </references>
      </pivotArea>
    </format>
    <format dxfId="108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4"/>
          </reference>
          <reference field="23" count="1" selected="0">
            <x v="23"/>
          </reference>
        </references>
      </pivotArea>
    </format>
    <format dxfId="107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22"/>
          </reference>
          <reference field="23" count="1" selected="0">
            <x v="21"/>
          </reference>
        </references>
      </pivotArea>
    </format>
    <format dxfId="106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28"/>
          </reference>
          <reference field="23" count="1" selected="0">
            <x v="31"/>
          </reference>
        </references>
      </pivotArea>
    </format>
    <format dxfId="105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25"/>
          </reference>
          <reference field="23" count="1" selected="0">
            <x v="22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4" minRefreshableVersion="3" showMemberPropertyTips="0" itemPrintTitles="1" createdVersion="5" indent="0" compact="0" compactData="0" gridDropZones="1">
  <location ref="A3:E29" firstHeaderRow="1" firstDataRow="2" firstDataCol="2" rowPageCount="1" colPageCount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dataField="1" compact="0" numFmtId="43" outline="0" subtotalTop="0" showAll="0" includeNewItemsInFilter="1"/>
    <pivotField compact="0" numFmtId="43" outline="0" subtotalTop="0" showAll="0" includeNewItemsInFilter="1"/>
    <pivotField dataField="1"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 defaultSubtotal="0"/>
    <pivotField dataField="1" compact="0" numFmtId="43" outline="0" subtotalTop="0" showAll="0" includeNewItemsInFilter="1" defaultSubtotal="0"/>
    <pivotField axis="axisPage" compact="0" outline="0" subtotalTop="0" multipleItemSelectionAllowed="1" showAll="0" includeNewItemsInFilter="1" defaultSubtotal="0">
      <items count="7">
        <item h="1" x="1"/>
        <item x="2"/>
        <item h="1" x="0"/>
        <item h="1" x="3"/>
        <item h="1" x="4"/>
        <item h="1" x="5"/>
        <item h="1" x="6"/>
      </items>
    </pivotField>
    <pivotField compact="0" outline="0" showAll="0" defaultSubtotal="0"/>
    <pivotField axis="axisRow" compact="0" outline="0" showAll="0" defaultSubtotal="0">
      <items count="32">
        <item x="26"/>
        <item x="18"/>
        <item x="14"/>
        <item x="15"/>
        <item x="30"/>
        <item x="17"/>
        <item x="31"/>
        <item x="6"/>
        <item x="9"/>
        <item x="21"/>
        <item x="11"/>
        <item x="1"/>
        <item x="5"/>
        <item x="8"/>
        <item x="29"/>
        <item x="13"/>
        <item x="24"/>
        <item x="0"/>
        <item x="7"/>
        <item x="12"/>
        <item x="16"/>
        <item x="22"/>
        <item x="25"/>
        <item x="4"/>
        <item x="19"/>
        <item x="20"/>
        <item x="23"/>
        <item x="3"/>
        <item x="10"/>
        <item x="27"/>
        <item x="2"/>
        <item x="28"/>
      </items>
    </pivotField>
    <pivotField compact="0" outline="0" showAll="0" defaultSubtotal="0"/>
  </pivotFields>
  <rowFields count="2">
    <field x="4"/>
    <field x="23"/>
  </rowFields>
  <rowItems count="25">
    <i>
      <x v="1"/>
      <x v="11"/>
    </i>
    <i>
      <x v="3"/>
      <x v="27"/>
    </i>
    <i>
      <x v="4"/>
      <x v="23"/>
    </i>
    <i>
      <x v="5"/>
      <x v="12"/>
    </i>
    <i>
      <x v="7"/>
      <x v="18"/>
    </i>
    <i>
      <x v="8"/>
      <x v="13"/>
    </i>
    <i>
      <x v="9"/>
      <x v="8"/>
    </i>
    <i>
      <x v="10"/>
      <x v="28"/>
    </i>
    <i>
      <x v="11"/>
      <x v="10"/>
    </i>
    <i>
      <x v="13"/>
      <x v="15"/>
    </i>
    <i>
      <x v="14"/>
      <x v="2"/>
    </i>
    <i>
      <x v="15"/>
      <x v="3"/>
    </i>
    <i>
      <x v="16"/>
      <x v="20"/>
    </i>
    <i>
      <x v="17"/>
      <x v="5"/>
    </i>
    <i>
      <x v="18"/>
      <x v="1"/>
    </i>
    <i>
      <x v="19"/>
      <x v="24"/>
    </i>
    <i>
      <x v="20"/>
      <x v="25"/>
    </i>
    <i>
      <x v="21"/>
      <x v="9"/>
    </i>
    <i>
      <x v="23"/>
      <x v="26"/>
    </i>
    <i>
      <x v="25"/>
      <x v="22"/>
    </i>
    <i>
      <x v="27"/>
      <x v="29"/>
    </i>
    <i>
      <x v="28"/>
      <x v="31"/>
    </i>
    <i>
      <x v="30"/>
      <x v="4"/>
    </i>
    <i>
      <x v="31"/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1" hier="-1"/>
  </pageFields>
  <dataFields count="3">
    <dataField name=" FY 13-14 _x000a_Actuals" fld="11" baseField="0" baseItem="0"/>
    <dataField name=" FY 14-15 _x000a_Original Budget" fld="13" baseField="0" baseItem="0"/>
    <dataField name=" FY 13-14 Actuals vs_x000a_FY 14-15 Budget" fld="20" baseField="0" baseItem="0"/>
  </dataFields>
  <formats count="28">
    <format dxfId="104">
      <pivotArea outline="0" fieldPosition="0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dataOnly="0" labelOnly="1" outline="0" fieldPosition="0">
        <references count="1">
          <reference field="21" count="0"/>
        </references>
      </pivotArea>
    </format>
    <format dxfId="100">
      <pivotArea type="all" dataOnly="0" outline="0" fieldPosition="0"/>
    </format>
    <format dxfId="99">
      <pivotArea outline="0" fieldPosition="0"/>
    </format>
    <format dxfId="98">
      <pivotArea dataOnly="0" labelOnly="1" outline="0" fieldPosition="0">
        <references count="1">
          <reference field="21" count="0"/>
        </references>
      </pivotArea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">
      <pivotArea type="all" dataOnly="0" outline="0" fieldPosition="0"/>
    </format>
    <format dxfId="94">
      <pivotArea outline="0" fieldPosition="0"/>
    </format>
    <format dxfId="93">
      <pivotArea dataOnly="0" labelOnly="1" outline="0" fieldPosition="0">
        <references count="1">
          <reference field="21" count="0"/>
        </references>
      </pivotArea>
    </format>
    <format dxfId="92">
      <pivotArea dataOnly="0" labelOnly="1" grandRow="1" outline="0" fieldPosition="0"/>
    </format>
    <format dxfId="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0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1"/>
          </reference>
          <reference field="23" count="1" selected="0">
            <x v="11"/>
          </reference>
        </references>
      </pivotArea>
    </format>
    <format dxfId="89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7"/>
          </reference>
          <reference field="23" count="1" selected="0">
            <x v="18"/>
          </reference>
        </references>
      </pivotArea>
    </format>
    <format dxfId="88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10"/>
          </reference>
          <reference field="23" count="1" selected="0">
            <x v="28"/>
          </reference>
        </references>
      </pivotArea>
    </format>
    <format dxfId="87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11"/>
          </reference>
          <reference field="23" count="1" selected="0">
            <x v="10"/>
          </reference>
        </references>
      </pivotArea>
    </format>
    <format dxfId="86">
      <pivotArea outline="0" collapsedLevelsAreSubtotals="1" fieldPosition="0">
        <references count="3">
          <reference field="4294967294" count="1" selected="0">
            <x v="2"/>
          </reference>
          <reference field="4" count="3" selected="0">
            <x v="17"/>
            <x v="18"/>
            <x v="19"/>
          </reference>
          <reference field="23" count="3" selected="0">
            <x v="1"/>
            <x v="5"/>
            <x v="24"/>
          </reference>
        </references>
      </pivotArea>
    </format>
    <format dxfId="85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16"/>
          </reference>
          <reference field="23" count="1" selected="0">
            <x v="20"/>
          </reference>
        </references>
      </pivotArea>
    </format>
    <format dxfId="84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23"/>
          </reference>
          <reference field="23" count="1" selected="0">
            <x v="26"/>
          </reference>
        </references>
      </pivotArea>
    </format>
    <format dxfId="83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27"/>
          </reference>
          <reference field="23" count="1" selected="0">
            <x v="29"/>
          </reference>
        </references>
      </pivotArea>
    </format>
    <format dxfId="82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10"/>
          </reference>
          <reference field="23" count="1" selected="0">
            <x v="28"/>
          </reference>
        </references>
      </pivotArea>
    </format>
    <format dxfId="81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1"/>
          </reference>
          <reference field="23" count="1" selected="0">
            <x v="11"/>
          </reference>
        </references>
      </pivotArea>
    </format>
    <format dxfId="80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28"/>
          </reference>
          <reference field="23" count="1" selected="0">
            <x v="31"/>
          </reference>
        </references>
      </pivotArea>
    </format>
    <format dxfId="79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28"/>
          </reference>
          <reference field="23" count="1" selected="0">
            <x v="31"/>
          </reference>
        </references>
      </pivotArea>
    </format>
    <format dxfId="78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31"/>
          </reference>
          <reference field="23" count="1" selected="0">
            <x v="6"/>
          </reference>
        </references>
      </pivotArea>
    </format>
    <format dxfId="77">
      <pivotArea outline="0" collapsedLevelsAreSubtotals="1" fieldPosition="0">
        <references count="3">
          <reference field="4294967294" count="1" selected="0">
            <x v="2"/>
          </reference>
          <reference field="4" count="1" selected="0">
            <x v="25"/>
          </reference>
          <reference field="23" count="1" selected="0">
            <x v="22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5" indent="0" compact="0" compactData="0" gridDropZones="1" chartFormat="2">
  <location ref="A1:C10" firstHeaderRow="1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dataField="1" compact="0" numFmtId="43" outline="0" subtotalTop="0" showAll="0" includeNewItemsInFilter="1"/>
    <pivotField compact="0" numFmtId="43" outline="0" subtotalTop="0" showAll="0" includeNewItemsInFilter="1"/>
    <pivotField dataField="1"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axis="axisRow" compact="0" outline="0" subtotalTop="0" showAll="0" includeNewItemsInFilter="1">
      <items count="8">
        <item x="1"/>
        <item x="2"/>
        <item x="0"/>
        <item x="3"/>
        <item x="4"/>
        <item x="5"/>
        <item x="6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 FY 13-14 Actuals" fld="11" baseField="0" baseItem="0"/>
    <dataField name=" FY 14-15 Original Budget" fld="13" baseField="0" baseItem="0"/>
  </dataFields>
  <formats count="11">
    <format dxfId="76">
      <pivotArea type="all" dataOnly="0" outline="0" fieldPosition="0"/>
    </format>
    <format dxfId="75">
      <pivotArea outline="0" fieldPosition="0"/>
    </format>
    <format dxfId="74">
      <pivotArea dataOnly="0" labelOnly="1" outline="0" fieldPosition="0">
        <references count="1">
          <reference field="21" count="0"/>
        </references>
      </pivotArea>
    </format>
    <format dxfId="73">
      <pivotArea dataOnly="0" labelOnly="1" grandRow="1" outline="0" fieldPosition="0"/>
    </format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">
      <pivotArea type="all" dataOnly="0" outline="0" fieldPosition="0"/>
    </format>
    <format dxfId="70">
      <pivotArea outline="0" fieldPosition="0"/>
    </format>
    <format dxfId="69">
      <pivotArea dataOnly="0" labelOnly="1" outline="0" fieldPosition="0">
        <references count="1">
          <reference field="21" count="0"/>
        </references>
      </pivotArea>
    </format>
    <format dxfId="68">
      <pivotArea dataOnly="0" labelOnly="1" grandRow="1" outline="0" fieldPosition="0"/>
    </format>
    <format dxfId="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6">
      <pivotArea outline="0" fieldPosition="0"/>
    </format>
  </formats>
  <chartFormats count="5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1"/>
          </reference>
          <reference field="21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1"/>
          </reference>
          <reference field="21" count="1" selected="0">
            <x v="5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5" minRefreshableVersion="3" showMemberPropertyTips="0" itemPrintTitles="1" createdVersion="5" indent="0" compact="0" compactData="0" gridDropZones="1">
  <location ref="A3:D12" firstHeaderRow="1" firstDataRow="2" firstDataCol="1"/>
  <pivotFields count="2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dataField="1" compact="0" numFmtId="43" outline="0" subtotalTop="0" showAll="0" includeNewItemsInFilter="1"/>
    <pivotField compact="0" numFmtId="43" outline="0" subtotalTop="0" showAll="0" includeNewItemsInFilter="1"/>
    <pivotField dataField="1"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/>
    <pivotField compact="0" numFmtId="43" outline="0" subtotalTop="0" showAll="0" includeNewItemsInFilter="1" defaultSubtotal="0"/>
    <pivotField dataField="1" compact="0" numFmtId="43" outline="0" subtotalTop="0" showAll="0" includeNewItemsInFilter="1" defaultSubtotal="0"/>
    <pivotField axis="axisRow" compact="0" outline="0" subtotalTop="0" showAll="0" includeNewItemsInFilter="1" defaultSubtotal="0">
      <items count="7">
        <item x="1"/>
        <item x="2"/>
        <item x="0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FY 13-14 _x000a_Actuals" fld="11" baseField="0" baseItem="0"/>
    <dataField name=" FY 14-15 _x000a_Original Budget" fld="13" baseField="0" baseItem="0"/>
    <dataField name=" FY 13-14 Actuals vs_x000a_FY 14-15 Budget" fld="20" baseField="0" baseItem="0"/>
  </dataFields>
  <formats count="14">
    <format dxfId="65">
      <pivotArea outline="0" fieldPosition="0"/>
    </format>
    <format dxfId="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2">
      <pivotArea dataOnly="0" labelOnly="1" outline="0" fieldPosition="0">
        <references count="1">
          <reference field="21" count="0"/>
        </references>
      </pivotArea>
    </format>
    <format dxfId="61">
      <pivotArea type="all" dataOnly="0" outline="0" fieldPosition="0"/>
    </format>
    <format dxfId="60">
      <pivotArea outline="0" fieldPosition="0"/>
    </format>
    <format dxfId="59">
      <pivotArea dataOnly="0" labelOnly="1" outline="0" fieldPosition="0">
        <references count="1">
          <reference field="21" count="0"/>
        </references>
      </pivotArea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6">
      <pivotArea type="all" dataOnly="0" outline="0" fieldPosition="0"/>
    </format>
    <format dxfId="55">
      <pivotArea outline="0" fieldPosition="0"/>
    </format>
    <format dxfId="54">
      <pivotArea dataOnly="0" labelOnly="1" outline="0" fieldPosition="0">
        <references count="1">
          <reference field="21" count="0"/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15" firstHeaderRow="1" firstDataRow="1" firstDataCol="1" rowPageCount="1" colPageCount="1"/>
  <pivotFields count="28"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7">
        <item h="1" x="3"/>
        <item x="0"/>
        <item x="4"/>
        <item h="1" x="5"/>
        <item h="1" x="2"/>
        <item x="1"/>
        <item t="default"/>
      </items>
    </pivotField>
    <pivotField axis="axisRow" showAll="0">
      <items count="7">
        <item x="5"/>
        <item x="4"/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numFmtId="165" showAll="0"/>
    <pivotField showAll="0">
      <items count="13">
        <item x="0"/>
        <item x="5"/>
        <item x="3"/>
        <item x="4"/>
        <item x="6"/>
        <item x="7"/>
        <item x="8"/>
        <item x="9"/>
        <item x="10"/>
        <item x="2"/>
        <item x="11"/>
        <item x="1"/>
        <item t="default"/>
      </items>
    </pivotField>
    <pivotField axis="axisRow" showAll="0">
      <items count="12">
        <item x="6"/>
        <item x="3"/>
        <item x="5"/>
        <item x="7"/>
        <item x="1"/>
        <item x="4"/>
        <item x="10"/>
        <item x="2"/>
        <item x="9"/>
        <item x="8"/>
        <item x="0"/>
        <item t="default"/>
      </items>
    </pivotField>
  </pivotFields>
  <rowFields count="2">
    <field x="7"/>
    <field x="27"/>
  </rowFields>
  <rowItems count="12">
    <i>
      <x v="1"/>
    </i>
    <i r="1">
      <x v="3"/>
    </i>
    <i r="1">
      <x v="8"/>
    </i>
    <i r="1">
      <x v="9"/>
    </i>
    <i>
      <x v="2"/>
    </i>
    <i r="1">
      <x v="1"/>
    </i>
    <i r="1">
      <x v="4"/>
    </i>
    <i r="1">
      <x v="5"/>
    </i>
    <i r="1">
      <x v="10"/>
    </i>
    <i>
      <x v="4"/>
    </i>
    <i r="1">
      <x v="7"/>
    </i>
    <i t="grand">
      <x/>
    </i>
  </rowItems>
  <colItems count="1">
    <i/>
  </colItems>
  <pageFields count="1">
    <pageField fld="6" hier="-1"/>
  </page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Y908" totalsRowCount="1" headerRowDxfId="51" dataDxfId="50" dataCellStyle="Comma">
  <autoFilter ref="A1:Y907"/>
  <tableColumns count="25">
    <tableColumn id="1" name="District" dataDxfId="49" totalsRowDxfId="48"/>
    <tableColumn id="2" name="Fund" dataDxfId="47" totalsRowDxfId="46"/>
    <tableColumn id="3" name="SubFund" dataDxfId="45" totalsRowDxfId="44"/>
    <tableColumn id="4" name="Site" dataDxfId="43" totalsRowDxfId="42"/>
    <tableColumn id="5" name="Program" dataDxfId="41" totalsRowDxfId="40"/>
    <tableColumn id="6" name="SubProgram" dataDxfId="39" totalsRowDxfId="38"/>
    <tableColumn id="7" name="Object" dataDxfId="37" totalsRowDxfId="36"/>
    <tableColumn id="8" name="Type" dataDxfId="35" totalsRowDxfId="34"/>
    <tableColumn id="9" name="FY 13-14 Original Budget" totalsRowFunction="sum" dataDxfId="33" totalsRowDxfId="32" dataCellStyle="Comma"/>
    <tableColumn id="10" name="FY 13-14 Budget Revisions" totalsRowFunction="sum" dataDxfId="31" totalsRowDxfId="30" dataCellStyle="Comma"/>
    <tableColumn id="11" name="FY 13-14 Revised Budget" totalsRowFunction="sum" dataDxfId="29" totalsRowDxfId="28" dataCellStyle="Comma"/>
    <tableColumn id="12" name="FY 13-14 Actuals" totalsRowFunction="sum" dataDxfId="27" totalsRowDxfId="26" dataCellStyle="Comma"/>
    <tableColumn id="13" name="FY 13-14 Variance" totalsRowFunction="sum" dataDxfId="25" totalsRowDxfId="24" dataCellStyle="Comma"/>
    <tableColumn id="14" name="FY 14-15 Original Budget" totalsRowFunction="sum" dataDxfId="23" totalsRowDxfId="22" dataCellStyle="Comma"/>
    <tableColumn id="15" name="FY 14-15 Budget Revisions" totalsRowFunction="sum" dataDxfId="21" totalsRowDxfId="20" dataCellStyle="Comma"/>
    <tableColumn id="16" name="FY 14-15 Revised Budget" totalsRowFunction="sum" dataDxfId="19" totalsRowDxfId="18" dataCellStyle="Comma"/>
    <tableColumn id="17" name="FY 14-15 Actuals" totalsRowFunction="sum" dataDxfId="17" totalsRowDxfId="16" dataCellStyle="Comma"/>
    <tableColumn id="18" name="FY 14-15 Encumbrances" totalsRowFunction="sum" dataDxfId="15" totalsRowDxfId="14" dataCellStyle="Comma"/>
    <tableColumn id="19" name="FY 14-15 Variance" totalsRowFunction="sum" dataDxfId="13" totalsRowDxfId="12" dataCellStyle="Comma"/>
    <tableColumn id="20" name="FY 13-14 Budget vs FY 14-15 Budget" totalsRowFunction="sum" dataDxfId="11" totalsRowDxfId="10" dataCellStyle="Comma">
      <calculatedColumnFormula>N2-I2</calculatedColumnFormula>
    </tableColumn>
    <tableColumn id="21" name="FY 13-14 Actuals vs FY 14-15 Budget" totalsRowFunction="sum" dataDxfId="9" totalsRowDxfId="8" dataCellStyle="Comma">
      <calculatedColumnFormula>N2-L2</calculatedColumnFormula>
    </tableColumn>
    <tableColumn id="22" name="Major Object Code" dataDxfId="7" totalsRowDxfId="6" dataCellStyle="Comma">
      <calculatedColumnFormula>MID(G2,1,1)*1000</calculatedColumnFormula>
    </tableColumn>
    <tableColumn id="25" name="2-Digit Object Code" dataDxfId="5" totalsRowDxfId="4" dataCellStyle="Comma">
      <calculatedColumnFormula>MID(Table1[[#This Row],[Object]],1,2)*100</calculatedColumnFormula>
    </tableColumn>
    <tableColumn id="23" name="Program Name" dataDxfId="3" totalsRowDxfId="2" dataCellStyle="Comma">
      <calculatedColumnFormula>VLOOKUP(Table1[[#This Row],[Program]],Program!$A$2:$B$269,2,FALSE)</calculatedColumnFormula>
    </tableColumn>
    <tableColumn id="24" name="Object Code Name" dataDxfId="1" totalsRowDxfId="0" dataCellStyle="Comma">
      <calculatedColumnFormula>VLOOKUP(Table1[[#This Row],[2-Digit Object Code]],'Object Codes'!$C$2:$D$861,2,FALSE)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workbookViewId="0">
      <selection activeCell="F25" sqref="F25"/>
    </sheetView>
  </sheetViews>
  <sheetFormatPr defaultColWidth="9.140625" defaultRowHeight="15" x14ac:dyDescent="0.25"/>
  <cols>
    <col min="1" max="1" width="17.7109375" style="2" bestFit="1" customWidth="1"/>
    <col min="2" max="2" width="34.85546875" style="2" bestFit="1" customWidth="1"/>
    <col min="3" max="5" width="23.140625" style="2" customWidth="1"/>
    <col min="6" max="6" width="64.7109375" style="2" bestFit="1" customWidth="1"/>
    <col min="7" max="16384" width="9.140625" style="2"/>
  </cols>
  <sheetData>
    <row r="1" spans="1:6" x14ac:dyDescent="0.25">
      <c r="A1" s="63" t="s">
        <v>214</v>
      </c>
      <c r="B1" s="64">
        <v>5000</v>
      </c>
    </row>
    <row r="2" spans="1:6" ht="15.75" thickBot="1" x14ac:dyDescent="0.3"/>
    <row r="3" spans="1:6" x14ac:dyDescent="0.25">
      <c r="A3" s="65"/>
      <c r="B3" s="65"/>
      <c r="C3" s="63" t="s">
        <v>208</v>
      </c>
      <c r="D3" s="65"/>
      <c r="E3" s="65"/>
      <c r="F3" s="47"/>
    </row>
    <row r="4" spans="1:6" ht="30" x14ac:dyDescent="0.25">
      <c r="A4" s="63" t="s">
        <v>4</v>
      </c>
      <c r="B4" s="63" t="s">
        <v>3602</v>
      </c>
      <c r="C4" s="66" t="s">
        <v>211</v>
      </c>
      <c r="D4" s="66" t="s">
        <v>212</v>
      </c>
      <c r="E4" s="66" t="s">
        <v>213</v>
      </c>
      <c r="F4" s="48" t="s">
        <v>5850</v>
      </c>
    </row>
    <row r="5" spans="1:6" x14ac:dyDescent="0.25">
      <c r="A5" s="65" t="s">
        <v>15</v>
      </c>
      <c r="B5" s="65" t="s">
        <v>477</v>
      </c>
      <c r="C5" s="67">
        <v>252529.99</v>
      </c>
      <c r="D5" s="67">
        <v>61201</v>
      </c>
      <c r="E5" s="67">
        <v>-191328.99</v>
      </c>
      <c r="F5" s="49"/>
    </row>
    <row r="6" spans="1:6" x14ac:dyDescent="0.25">
      <c r="A6" s="65" t="s">
        <v>75</v>
      </c>
      <c r="B6" s="65" t="s">
        <v>499</v>
      </c>
      <c r="C6" s="67">
        <v>16965.41</v>
      </c>
      <c r="D6" s="67">
        <v>600</v>
      </c>
      <c r="E6" s="67">
        <v>-16365.41</v>
      </c>
      <c r="F6" s="49"/>
    </row>
    <row r="7" spans="1:6" x14ac:dyDescent="0.25">
      <c r="A7" s="65" t="s">
        <v>88</v>
      </c>
      <c r="B7" s="65" t="s">
        <v>522</v>
      </c>
      <c r="C7" s="67">
        <v>3632.57</v>
      </c>
      <c r="D7" s="67">
        <v>64000</v>
      </c>
      <c r="E7" s="68">
        <v>60367.43</v>
      </c>
      <c r="F7" s="51" t="s">
        <v>5858</v>
      </c>
    </row>
    <row r="8" spans="1:6" x14ac:dyDescent="0.25">
      <c r="A8" s="65" t="s">
        <v>95</v>
      </c>
      <c r="B8" s="65" t="s">
        <v>574</v>
      </c>
      <c r="C8" s="67">
        <v>129624.31</v>
      </c>
      <c r="D8" s="67">
        <v>105850</v>
      </c>
      <c r="E8" s="67">
        <v>-23774.310000000009</v>
      </c>
      <c r="F8" s="49"/>
    </row>
    <row r="9" spans="1:6" x14ac:dyDescent="0.25">
      <c r="A9" s="65" t="s">
        <v>117</v>
      </c>
      <c r="B9" s="65" t="s">
        <v>580</v>
      </c>
      <c r="C9" s="67">
        <v>762996.39</v>
      </c>
      <c r="D9" s="67">
        <v>723300</v>
      </c>
      <c r="E9" s="67">
        <v>-39696.390000000014</v>
      </c>
      <c r="F9" s="49"/>
    </row>
    <row r="10" spans="1:6" x14ac:dyDescent="0.25">
      <c r="A10" s="65" t="s">
        <v>124</v>
      </c>
      <c r="B10" s="65" t="s">
        <v>581</v>
      </c>
      <c r="C10" s="67">
        <v>31163.09</v>
      </c>
      <c r="D10" s="67">
        <v>57900</v>
      </c>
      <c r="E10" s="67">
        <v>26736.91</v>
      </c>
      <c r="F10" s="49"/>
    </row>
    <row r="11" spans="1:6" x14ac:dyDescent="0.25">
      <c r="A11" s="65" t="s">
        <v>127</v>
      </c>
      <c r="B11" s="65" t="s">
        <v>582</v>
      </c>
      <c r="C11" s="67">
        <v>101744.10000000003</v>
      </c>
      <c r="D11" s="67">
        <v>277750</v>
      </c>
      <c r="E11" s="68">
        <v>176005.89999999997</v>
      </c>
      <c r="F11" s="72" t="s">
        <v>5866</v>
      </c>
    </row>
    <row r="12" spans="1:6" x14ac:dyDescent="0.25">
      <c r="A12" s="65" t="s">
        <v>134</v>
      </c>
      <c r="B12" s="65" t="s">
        <v>583</v>
      </c>
      <c r="C12" s="67">
        <v>4149.0599999999995</v>
      </c>
      <c r="D12" s="67">
        <v>21385</v>
      </c>
      <c r="E12" s="67">
        <v>17235.940000000002</v>
      </c>
      <c r="F12" s="49"/>
    </row>
    <row r="13" spans="1:6" x14ac:dyDescent="0.25">
      <c r="A13" s="65" t="s">
        <v>135</v>
      </c>
      <c r="B13" s="65" t="s">
        <v>242</v>
      </c>
      <c r="C13" s="67">
        <v>1115466.75</v>
      </c>
      <c r="D13" s="67">
        <v>1050372</v>
      </c>
      <c r="E13" s="67">
        <v>-65094.749999999971</v>
      </c>
      <c r="F13" s="49"/>
    </row>
    <row r="14" spans="1:6" x14ac:dyDescent="0.25">
      <c r="A14" s="65" t="s">
        <v>139</v>
      </c>
      <c r="B14" s="65" t="s">
        <v>588</v>
      </c>
      <c r="C14" s="67">
        <v>62987</v>
      </c>
      <c r="D14" s="67">
        <v>70000</v>
      </c>
      <c r="E14" s="67">
        <v>7013</v>
      </c>
      <c r="F14" s="49"/>
    </row>
    <row r="15" spans="1:6" x14ac:dyDescent="0.25">
      <c r="A15" s="65" t="s">
        <v>141</v>
      </c>
      <c r="B15" s="65" t="s">
        <v>593</v>
      </c>
      <c r="C15" s="67">
        <v>56990.75</v>
      </c>
      <c r="D15" s="67">
        <v>69920</v>
      </c>
      <c r="E15" s="67">
        <v>12929.25</v>
      </c>
      <c r="F15" s="49"/>
    </row>
    <row r="16" spans="1:6" x14ac:dyDescent="0.25">
      <c r="A16" s="65" t="s">
        <v>143</v>
      </c>
      <c r="B16" s="65" t="s">
        <v>604</v>
      </c>
      <c r="C16" s="67">
        <v>0</v>
      </c>
      <c r="D16" s="67">
        <v>0</v>
      </c>
      <c r="E16" s="67">
        <v>0</v>
      </c>
      <c r="F16" s="49"/>
    </row>
    <row r="17" spans="1:6" x14ac:dyDescent="0.25">
      <c r="A17" s="65" t="s">
        <v>147</v>
      </c>
      <c r="B17" s="65" t="s">
        <v>619</v>
      </c>
      <c r="C17" s="67">
        <v>57258.39</v>
      </c>
      <c r="D17" s="67">
        <v>208400</v>
      </c>
      <c r="E17" s="68">
        <v>151141.61000000002</v>
      </c>
      <c r="F17" s="51" t="s">
        <v>5851</v>
      </c>
    </row>
    <row r="18" spans="1:6" x14ac:dyDescent="0.25">
      <c r="A18" s="65" t="s">
        <v>150</v>
      </c>
      <c r="B18" s="65" t="s">
        <v>622</v>
      </c>
      <c r="C18" s="67">
        <v>127075.56</v>
      </c>
      <c r="D18" s="67">
        <v>190325</v>
      </c>
      <c r="E18" s="68">
        <v>63249.440000000002</v>
      </c>
      <c r="F18" s="51" t="s">
        <v>5852</v>
      </c>
    </row>
    <row r="19" spans="1:6" x14ac:dyDescent="0.25">
      <c r="A19" s="65" t="s">
        <v>151</v>
      </c>
      <c r="B19" s="65" t="s">
        <v>623</v>
      </c>
      <c r="C19" s="67">
        <v>550</v>
      </c>
      <c r="D19" s="67">
        <v>800</v>
      </c>
      <c r="E19" s="67">
        <v>250</v>
      </c>
      <c r="F19" s="49"/>
    </row>
    <row r="20" spans="1:6" x14ac:dyDescent="0.25">
      <c r="A20" s="65" t="s">
        <v>152</v>
      </c>
      <c r="B20" s="65" t="s">
        <v>240</v>
      </c>
      <c r="C20" s="67">
        <v>313340.45999999996</v>
      </c>
      <c r="D20" s="67">
        <v>364625</v>
      </c>
      <c r="E20" s="68">
        <v>51284.540000000023</v>
      </c>
      <c r="F20" s="51" t="s">
        <v>5853</v>
      </c>
    </row>
    <row r="21" spans="1:6" x14ac:dyDescent="0.25">
      <c r="A21" s="65" t="s">
        <v>157</v>
      </c>
      <c r="B21" s="65" t="s">
        <v>624</v>
      </c>
      <c r="C21" s="67">
        <v>2270.2399999999998</v>
      </c>
      <c r="D21" s="67">
        <v>200</v>
      </c>
      <c r="E21" s="67">
        <v>-2070.2399999999998</v>
      </c>
      <c r="F21" s="49"/>
    </row>
    <row r="22" spans="1:6" x14ac:dyDescent="0.25">
      <c r="A22" s="65" t="s">
        <v>159</v>
      </c>
      <c r="B22" s="65" t="s">
        <v>631</v>
      </c>
      <c r="C22" s="67">
        <v>66055.239999999991</v>
      </c>
      <c r="D22" s="67">
        <v>81629</v>
      </c>
      <c r="E22" s="67">
        <v>15573.760000000002</v>
      </c>
      <c r="F22" s="49"/>
    </row>
    <row r="23" spans="1:6" x14ac:dyDescent="0.25">
      <c r="A23" s="65" t="s">
        <v>161</v>
      </c>
      <c r="B23" s="65" t="s">
        <v>634</v>
      </c>
      <c r="C23" s="67">
        <v>2665.62</v>
      </c>
      <c r="D23" s="67">
        <v>3300</v>
      </c>
      <c r="E23" s="67">
        <v>634.38000000000011</v>
      </c>
      <c r="F23" s="49"/>
    </row>
    <row r="24" spans="1:6" x14ac:dyDescent="0.25">
      <c r="A24" s="65" t="s">
        <v>164</v>
      </c>
      <c r="B24" s="65" t="s">
        <v>635</v>
      </c>
      <c r="C24" s="67">
        <v>231925.43999999997</v>
      </c>
      <c r="D24" s="67">
        <v>288700</v>
      </c>
      <c r="E24" s="68">
        <v>56774.560000000005</v>
      </c>
      <c r="F24" s="62" t="s">
        <v>5865</v>
      </c>
    </row>
    <row r="25" spans="1:6" x14ac:dyDescent="0.25">
      <c r="A25" s="65" t="s">
        <v>175</v>
      </c>
      <c r="B25" s="65" t="s">
        <v>636</v>
      </c>
      <c r="C25" s="67">
        <v>112044.24</v>
      </c>
      <c r="D25" s="67">
        <v>131331</v>
      </c>
      <c r="E25" s="67">
        <v>19286.759999999998</v>
      </c>
      <c r="F25" s="49"/>
    </row>
    <row r="26" spans="1:6" x14ac:dyDescent="0.25">
      <c r="A26" s="65" t="s">
        <v>177</v>
      </c>
      <c r="B26" s="65" t="s">
        <v>637</v>
      </c>
      <c r="C26" s="67">
        <v>27327.39</v>
      </c>
      <c r="D26" s="67">
        <v>35300</v>
      </c>
      <c r="E26" s="67">
        <v>7972.6100000000006</v>
      </c>
      <c r="F26" s="49"/>
    </row>
    <row r="27" spans="1:6" x14ac:dyDescent="0.25">
      <c r="A27" s="65" t="s">
        <v>178</v>
      </c>
      <c r="B27" s="65" t="s">
        <v>638</v>
      </c>
      <c r="C27" s="67">
        <v>84729.590000000011</v>
      </c>
      <c r="D27" s="67">
        <v>135500</v>
      </c>
      <c r="E27" s="68">
        <v>50770.409999999996</v>
      </c>
      <c r="F27" s="62" t="s">
        <v>5864</v>
      </c>
    </row>
    <row r="28" spans="1:6" x14ac:dyDescent="0.25">
      <c r="A28" s="65" t="s">
        <v>181</v>
      </c>
      <c r="B28" s="65" t="s">
        <v>660</v>
      </c>
      <c r="C28" s="67">
        <v>2272.85</v>
      </c>
      <c r="D28" s="67">
        <v>3200</v>
      </c>
      <c r="E28" s="67">
        <v>927.1500000000002</v>
      </c>
      <c r="F28" s="49"/>
    </row>
    <row r="29" spans="1:6" x14ac:dyDescent="0.25">
      <c r="A29" s="65" t="s">
        <v>182</v>
      </c>
      <c r="B29" s="65" t="s">
        <v>661</v>
      </c>
      <c r="C29" s="67">
        <v>227244.51</v>
      </c>
      <c r="D29" s="67">
        <v>319150</v>
      </c>
      <c r="E29" s="68">
        <v>91905.49</v>
      </c>
      <c r="F29" s="51" t="s">
        <v>5854</v>
      </c>
    </row>
    <row r="30" spans="1:6" x14ac:dyDescent="0.25">
      <c r="A30" s="65" t="s">
        <v>183</v>
      </c>
      <c r="B30" s="65" t="s">
        <v>714</v>
      </c>
      <c r="C30" s="67">
        <v>139540.77000000002</v>
      </c>
      <c r="D30" s="67">
        <v>93000</v>
      </c>
      <c r="E30" s="67">
        <v>-46540.77</v>
      </c>
      <c r="F30" s="49"/>
    </row>
    <row r="31" spans="1:6" x14ac:dyDescent="0.25">
      <c r="A31" s="65" t="s">
        <v>194</v>
      </c>
      <c r="B31" s="65" t="s">
        <v>720</v>
      </c>
      <c r="C31" s="67">
        <v>0</v>
      </c>
      <c r="D31" s="67">
        <v>-9000</v>
      </c>
      <c r="E31" s="67">
        <v>-9000</v>
      </c>
      <c r="F31" s="49"/>
    </row>
    <row r="32" spans="1:6" ht="15.75" thickBot="1" x14ac:dyDescent="0.3">
      <c r="A32" s="65" t="s">
        <v>207</v>
      </c>
      <c r="B32" s="65"/>
      <c r="C32" s="67">
        <v>3932549.7200000011</v>
      </c>
      <c r="D32" s="67">
        <v>4348738</v>
      </c>
      <c r="E32" s="67">
        <v>416188.28</v>
      </c>
      <c r="F32" s="53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</sheetData>
  <pageMargins left="0.7" right="0.7" top="0.75" bottom="0.75" header="0.3" footer="0.3"/>
  <pageSetup scale="66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3"/>
  <sheetViews>
    <sheetView workbookViewId="0">
      <pane ySplit="1" topLeftCell="A1001" activePane="bottomLeft" state="frozen"/>
      <selection pane="bottomLeft" activeCell="B7" sqref="B7"/>
    </sheetView>
  </sheetViews>
  <sheetFormatPr defaultColWidth="9.140625" defaultRowHeight="15" x14ac:dyDescent="0.25"/>
  <cols>
    <col min="1" max="1" width="13" style="38" customWidth="1"/>
    <col min="2" max="2" width="79.42578125" style="38" customWidth="1"/>
    <col min="3" max="3" width="9.140625" style="38" customWidth="1"/>
    <col min="4" max="4" width="21" style="38" customWidth="1"/>
    <col min="5" max="5" width="32.28515625" style="38" customWidth="1"/>
    <col min="6" max="6" width="9.140625" style="38" customWidth="1"/>
    <col min="7" max="7" width="11.140625" style="38" customWidth="1"/>
    <col min="8" max="9" width="9.140625" style="38" customWidth="1"/>
    <col min="10" max="10" width="10.7109375" style="38" customWidth="1"/>
    <col min="11" max="11" width="64.7109375" style="38" customWidth="1"/>
    <col min="12" max="12" width="42.5703125" style="38" customWidth="1"/>
    <col min="13" max="13" width="36.28515625" style="38" customWidth="1"/>
    <col min="14" max="14" width="15" style="38" customWidth="1"/>
    <col min="15" max="15" width="13.85546875" style="38" customWidth="1"/>
    <col min="16" max="16384" width="9.140625" style="38"/>
  </cols>
  <sheetData>
    <row r="1" spans="1:15" x14ac:dyDescent="0.25">
      <c r="A1" s="45" t="s">
        <v>5844</v>
      </c>
      <c r="B1" s="45" t="s">
        <v>3656</v>
      </c>
      <c r="C1" s="45" t="s">
        <v>5843</v>
      </c>
      <c r="D1" s="45" t="s">
        <v>5842</v>
      </c>
      <c r="E1" s="45" t="s">
        <v>5841</v>
      </c>
      <c r="F1" s="45" t="s">
        <v>5840</v>
      </c>
      <c r="G1" s="45" t="s">
        <v>5839</v>
      </c>
      <c r="H1" s="45" t="s">
        <v>5838</v>
      </c>
      <c r="I1" s="45" t="s">
        <v>5837</v>
      </c>
      <c r="J1" s="45" t="s">
        <v>5836</v>
      </c>
      <c r="K1" s="45" t="s">
        <v>5835</v>
      </c>
      <c r="L1" s="45" t="s">
        <v>5834</v>
      </c>
      <c r="M1" s="45" t="s">
        <v>5833</v>
      </c>
      <c r="N1" s="45" t="s">
        <v>5832</v>
      </c>
      <c r="O1" s="45" t="s">
        <v>5831</v>
      </c>
    </row>
    <row r="2" spans="1:15" x14ac:dyDescent="0.25">
      <c r="A2" s="41" t="s">
        <v>5830</v>
      </c>
      <c r="B2" s="41" t="s">
        <v>5829</v>
      </c>
      <c r="C2" s="41" t="s">
        <v>3667</v>
      </c>
      <c r="D2" s="41" t="s">
        <v>3666</v>
      </c>
      <c r="E2" s="41" t="s">
        <v>5828</v>
      </c>
      <c r="F2" s="41" t="s">
        <v>3664</v>
      </c>
      <c r="G2" s="46">
        <v>8</v>
      </c>
      <c r="H2" s="46">
        <v>1</v>
      </c>
      <c r="I2" s="46">
        <v>1</v>
      </c>
      <c r="J2" s="41" t="s">
        <v>3663</v>
      </c>
      <c r="K2" s="41" t="s">
        <v>3692</v>
      </c>
      <c r="L2" s="41" t="s">
        <v>3691</v>
      </c>
      <c r="M2" s="41" t="s">
        <v>3677</v>
      </c>
      <c r="N2" s="41" t="s">
        <v>5085</v>
      </c>
      <c r="O2" s="41" t="s">
        <v>5084</v>
      </c>
    </row>
    <row r="3" spans="1:15" x14ac:dyDescent="0.25">
      <c r="A3" s="41" t="s">
        <v>5827</v>
      </c>
      <c r="B3" s="41" t="s">
        <v>5826</v>
      </c>
      <c r="C3" s="41" t="s">
        <v>3667</v>
      </c>
      <c r="D3" s="41" t="s">
        <v>3666</v>
      </c>
      <c r="E3" s="41" t="s">
        <v>5825</v>
      </c>
      <c r="F3" s="41" t="s">
        <v>4478</v>
      </c>
      <c r="G3" s="46">
        <v>8</v>
      </c>
      <c r="H3" s="46">
        <v>1</v>
      </c>
      <c r="I3" s="46">
        <v>1</v>
      </c>
      <c r="J3" s="41" t="s">
        <v>3663</v>
      </c>
      <c r="K3" s="41" t="s">
        <v>4100</v>
      </c>
      <c r="L3" s="41" t="s">
        <v>4702</v>
      </c>
      <c r="M3" s="41" t="s">
        <v>3682</v>
      </c>
      <c r="N3" s="41" t="s">
        <v>5085</v>
      </c>
      <c r="O3" s="41" t="s">
        <v>5084</v>
      </c>
    </row>
    <row r="4" spans="1:15" x14ac:dyDescent="0.25">
      <c r="A4" s="41" t="s">
        <v>5824</v>
      </c>
      <c r="B4" s="41" t="s">
        <v>5823</v>
      </c>
      <c r="C4" s="41" t="s">
        <v>3667</v>
      </c>
      <c r="D4" s="41" t="s">
        <v>3666</v>
      </c>
      <c r="E4" s="41" t="s">
        <v>5822</v>
      </c>
      <c r="F4" s="41" t="s">
        <v>4478</v>
      </c>
      <c r="G4" s="46">
        <v>8</v>
      </c>
      <c r="H4" s="46">
        <v>1</v>
      </c>
      <c r="I4" s="46">
        <v>1</v>
      </c>
      <c r="J4" s="41" t="s">
        <v>3663</v>
      </c>
      <c r="K4" s="41" t="s">
        <v>4096</v>
      </c>
      <c r="L4" s="41" t="s">
        <v>4527</v>
      </c>
      <c r="M4" s="41" t="s">
        <v>5339</v>
      </c>
      <c r="N4" s="41" t="s">
        <v>5085</v>
      </c>
      <c r="O4" s="41" t="s">
        <v>5084</v>
      </c>
    </row>
    <row r="5" spans="1:15" x14ac:dyDescent="0.25">
      <c r="A5" s="41" t="s">
        <v>5821</v>
      </c>
      <c r="B5" s="41" t="s">
        <v>5820</v>
      </c>
      <c r="C5" s="41" t="s">
        <v>3667</v>
      </c>
      <c r="D5" s="41" t="s">
        <v>3666</v>
      </c>
      <c r="E5" s="41" t="s">
        <v>5819</v>
      </c>
      <c r="F5" s="41" t="s">
        <v>4478</v>
      </c>
      <c r="G5" s="46">
        <v>8</v>
      </c>
      <c r="H5" s="46">
        <v>1</v>
      </c>
      <c r="I5" s="46">
        <v>1</v>
      </c>
      <c r="J5" s="41" t="s">
        <v>3663</v>
      </c>
      <c r="K5" s="41" t="s">
        <v>4590</v>
      </c>
      <c r="L5" s="41" t="s">
        <v>4145</v>
      </c>
      <c r="M5" s="41" t="s">
        <v>5327</v>
      </c>
      <c r="N5" s="41" t="s">
        <v>5085</v>
      </c>
      <c r="O5" s="41" t="s">
        <v>5084</v>
      </c>
    </row>
    <row r="6" spans="1:15" x14ac:dyDescent="0.25">
      <c r="A6" s="41" t="s">
        <v>5818</v>
      </c>
      <c r="B6" s="41" t="s">
        <v>5817</v>
      </c>
      <c r="C6" s="41" t="s">
        <v>3667</v>
      </c>
      <c r="D6" s="41" t="s">
        <v>3666</v>
      </c>
      <c r="E6" s="41" t="s">
        <v>5816</v>
      </c>
      <c r="F6" s="41" t="s">
        <v>4478</v>
      </c>
      <c r="G6" s="46">
        <v>8</v>
      </c>
      <c r="H6" s="46">
        <v>1</v>
      </c>
      <c r="I6" s="46">
        <v>1</v>
      </c>
      <c r="J6" s="41" t="s">
        <v>3663</v>
      </c>
      <c r="K6" s="41" t="s">
        <v>4488</v>
      </c>
      <c r="L6" s="41" t="s">
        <v>5061</v>
      </c>
      <c r="M6" s="41" t="s">
        <v>5327</v>
      </c>
      <c r="N6" s="41" t="s">
        <v>5085</v>
      </c>
      <c r="O6" s="41" t="s">
        <v>5084</v>
      </c>
    </row>
    <row r="7" spans="1:15" x14ac:dyDescent="0.25">
      <c r="A7" s="41" t="s">
        <v>5815</v>
      </c>
      <c r="B7" s="41" t="s">
        <v>5814</v>
      </c>
      <c r="C7" s="41" t="s">
        <v>3667</v>
      </c>
      <c r="D7" s="41" t="s">
        <v>3666</v>
      </c>
      <c r="E7" s="41" t="s">
        <v>5813</v>
      </c>
      <c r="F7" s="41" t="s">
        <v>4478</v>
      </c>
      <c r="G7" s="46">
        <v>8</v>
      </c>
      <c r="H7" s="46">
        <v>1</v>
      </c>
      <c r="I7" s="46">
        <v>1</v>
      </c>
      <c r="J7" s="41" t="s">
        <v>3663</v>
      </c>
      <c r="K7" s="41" t="s">
        <v>4096</v>
      </c>
      <c r="L7" s="41" t="s">
        <v>5812</v>
      </c>
      <c r="M7" s="41" t="s">
        <v>5327</v>
      </c>
      <c r="N7" s="41" t="s">
        <v>5085</v>
      </c>
      <c r="O7" s="41" t="s">
        <v>5084</v>
      </c>
    </row>
    <row r="8" spans="1:15" x14ac:dyDescent="0.25">
      <c r="A8" s="41" t="s">
        <v>5811</v>
      </c>
      <c r="B8" s="41" t="s">
        <v>5810</v>
      </c>
      <c r="C8" s="41" t="s">
        <v>3667</v>
      </c>
      <c r="D8" s="41" t="s">
        <v>3666</v>
      </c>
      <c r="E8" s="41" t="s">
        <v>3606</v>
      </c>
      <c r="F8" s="41" t="s">
        <v>4478</v>
      </c>
      <c r="G8" s="46">
        <v>0</v>
      </c>
      <c r="H8" s="46">
        <v>0</v>
      </c>
      <c r="I8" s="46">
        <v>0</v>
      </c>
      <c r="J8" s="41" t="s">
        <v>3663</v>
      </c>
      <c r="K8" s="41" t="s">
        <v>528</v>
      </c>
      <c r="L8" s="41" t="s">
        <v>4615</v>
      </c>
      <c r="M8" s="41" t="s">
        <v>5436</v>
      </c>
      <c r="N8" s="41" t="s">
        <v>5085</v>
      </c>
      <c r="O8" s="41" t="s">
        <v>5084</v>
      </c>
    </row>
    <row r="9" spans="1:15" x14ac:dyDescent="0.25">
      <c r="A9" s="41" t="s">
        <v>5809</v>
      </c>
      <c r="B9" s="41" t="s">
        <v>5808</v>
      </c>
      <c r="C9" s="41" t="s">
        <v>3667</v>
      </c>
      <c r="D9" s="41" t="s">
        <v>3666</v>
      </c>
      <c r="E9" s="41" t="s">
        <v>5807</v>
      </c>
      <c r="F9" s="41" t="s">
        <v>4478</v>
      </c>
      <c r="G9" s="46">
        <v>8</v>
      </c>
      <c r="H9" s="46">
        <v>1</v>
      </c>
      <c r="I9" s="46">
        <v>1</v>
      </c>
      <c r="J9" s="41" t="s">
        <v>3663</v>
      </c>
      <c r="K9" s="41" t="s">
        <v>4597</v>
      </c>
      <c r="L9" s="41" t="s">
        <v>4596</v>
      </c>
      <c r="M9" s="41" t="s">
        <v>5327</v>
      </c>
      <c r="N9" s="41" t="s">
        <v>5085</v>
      </c>
      <c r="O9" s="41" t="s">
        <v>5084</v>
      </c>
    </row>
    <row r="10" spans="1:15" x14ac:dyDescent="0.25">
      <c r="A10" s="41" t="s">
        <v>5806</v>
      </c>
      <c r="B10" s="41" t="s">
        <v>5805</v>
      </c>
      <c r="C10" s="41" t="s">
        <v>3667</v>
      </c>
      <c r="D10" s="41" t="s">
        <v>3666</v>
      </c>
      <c r="E10" s="41" t="s">
        <v>5804</v>
      </c>
      <c r="F10" s="41" t="s">
        <v>4478</v>
      </c>
      <c r="G10" s="46">
        <v>8</v>
      </c>
      <c r="H10" s="46">
        <v>1</v>
      </c>
      <c r="I10" s="46">
        <v>1</v>
      </c>
      <c r="J10" s="41" t="s">
        <v>3663</v>
      </c>
      <c r="K10" s="41" t="s">
        <v>4531</v>
      </c>
      <c r="L10" s="41" t="s">
        <v>4530</v>
      </c>
      <c r="M10" s="41" t="s">
        <v>5327</v>
      </c>
      <c r="N10" s="41" t="s">
        <v>5085</v>
      </c>
      <c r="O10" s="41" t="s">
        <v>5084</v>
      </c>
    </row>
    <row r="11" spans="1:15" x14ac:dyDescent="0.25">
      <c r="A11" s="41" t="s">
        <v>5803</v>
      </c>
      <c r="B11" s="41" t="s">
        <v>5802</v>
      </c>
      <c r="C11" s="41" t="s">
        <v>3667</v>
      </c>
      <c r="D11" s="41" t="s">
        <v>3666</v>
      </c>
      <c r="E11" s="41" t="s">
        <v>5801</v>
      </c>
      <c r="F11" s="41" t="s">
        <v>4478</v>
      </c>
      <c r="G11" s="46">
        <v>4.8</v>
      </c>
      <c r="H11" s="46">
        <v>0.6</v>
      </c>
      <c r="I11" s="46">
        <v>0.6</v>
      </c>
      <c r="J11" s="41" t="s">
        <v>3663</v>
      </c>
      <c r="K11" s="41" t="s">
        <v>5002</v>
      </c>
      <c r="L11" s="41" t="s">
        <v>5800</v>
      </c>
      <c r="M11" s="41" t="s">
        <v>3677</v>
      </c>
      <c r="N11" s="41" t="s">
        <v>5085</v>
      </c>
      <c r="O11" s="41" t="s">
        <v>5084</v>
      </c>
    </row>
    <row r="12" spans="1:15" x14ac:dyDescent="0.25">
      <c r="A12" s="41" t="s">
        <v>5799</v>
      </c>
      <c r="B12" s="41" t="s">
        <v>5798</v>
      </c>
      <c r="C12" s="41" t="s">
        <v>3667</v>
      </c>
      <c r="D12" s="41" t="s">
        <v>3666</v>
      </c>
      <c r="E12" s="41" t="s">
        <v>5797</v>
      </c>
      <c r="F12" s="41" t="s">
        <v>4478</v>
      </c>
      <c r="G12" s="46">
        <v>8</v>
      </c>
      <c r="H12" s="46">
        <v>1</v>
      </c>
      <c r="I12" s="46">
        <v>1</v>
      </c>
      <c r="J12" s="41" t="s">
        <v>3663</v>
      </c>
      <c r="K12" s="41" t="s">
        <v>4531</v>
      </c>
      <c r="L12" s="41" t="s">
        <v>5053</v>
      </c>
      <c r="M12" s="41" t="s">
        <v>5327</v>
      </c>
      <c r="N12" s="41" t="s">
        <v>5085</v>
      </c>
      <c r="O12" s="41" t="s">
        <v>5084</v>
      </c>
    </row>
    <row r="13" spans="1:15" x14ac:dyDescent="0.25">
      <c r="A13" s="41" t="s">
        <v>5796</v>
      </c>
      <c r="B13" s="41" t="s">
        <v>5795</v>
      </c>
      <c r="C13" s="41" t="s">
        <v>3674</v>
      </c>
      <c r="D13" s="41" t="s">
        <v>3666</v>
      </c>
      <c r="E13" s="41" t="s">
        <v>3606</v>
      </c>
      <c r="F13" s="41" t="s">
        <v>4478</v>
      </c>
      <c r="G13" s="46">
        <v>0</v>
      </c>
      <c r="H13" s="46">
        <v>0</v>
      </c>
      <c r="I13" s="46">
        <v>0</v>
      </c>
      <c r="J13" s="41" t="s">
        <v>3663</v>
      </c>
      <c r="K13" s="41" t="s">
        <v>4590</v>
      </c>
      <c r="L13" s="41" t="s">
        <v>4145</v>
      </c>
      <c r="M13" s="41" t="s">
        <v>3677</v>
      </c>
      <c r="N13" s="41" t="s">
        <v>5085</v>
      </c>
      <c r="O13" s="41" t="s">
        <v>5084</v>
      </c>
    </row>
    <row r="14" spans="1:15" x14ac:dyDescent="0.25">
      <c r="A14" s="41" t="s">
        <v>5794</v>
      </c>
      <c r="B14" s="41" t="s">
        <v>5793</v>
      </c>
      <c r="C14" s="41" t="s">
        <v>3667</v>
      </c>
      <c r="D14" s="41" t="s">
        <v>3666</v>
      </c>
      <c r="E14" s="41" t="s">
        <v>5792</v>
      </c>
      <c r="F14" s="41" t="s">
        <v>4478</v>
      </c>
      <c r="G14" s="46">
        <v>8</v>
      </c>
      <c r="H14" s="46">
        <v>1</v>
      </c>
      <c r="I14" s="46">
        <v>1</v>
      </c>
      <c r="J14" s="41" t="s">
        <v>3663</v>
      </c>
      <c r="K14" s="41" t="s">
        <v>4096</v>
      </c>
      <c r="L14" s="41" t="s">
        <v>4549</v>
      </c>
      <c r="M14" s="41" t="s">
        <v>3677</v>
      </c>
      <c r="N14" s="41" t="s">
        <v>5085</v>
      </c>
      <c r="O14" s="41" t="s">
        <v>5084</v>
      </c>
    </row>
    <row r="15" spans="1:15" x14ac:dyDescent="0.25">
      <c r="A15" s="41" t="s">
        <v>5791</v>
      </c>
      <c r="B15" s="41" t="s">
        <v>5790</v>
      </c>
      <c r="C15" s="41" t="s">
        <v>3667</v>
      </c>
      <c r="D15" s="41" t="s">
        <v>3666</v>
      </c>
      <c r="E15" s="41" t="s">
        <v>5789</v>
      </c>
      <c r="F15" s="41" t="s">
        <v>4478</v>
      </c>
      <c r="G15" s="46">
        <v>8</v>
      </c>
      <c r="H15" s="46">
        <v>1</v>
      </c>
      <c r="I15" s="46">
        <v>1</v>
      </c>
      <c r="J15" s="41" t="s">
        <v>3663</v>
      </c>
      <c r="K15" s="41" t="s">
        <v>4096</v>
      </c>
      <c r="L15" s="41" t="s">
        <v>4145</v>
      </c>
      <c r="M15" s="41" t="s">
        <v>3677</v>
      </c>
      <c r="N15" s="41" t="s">
        <v>5085</v>
      </c>
      <c r="O15" s="41" t="s">
        <v>5084</v>
      </c>
    </row>
    <row r="16" spans="1:15" x14ac:dyDescent="0.25">
      <c r="A16" s="41" t="s">
        <v>5788</v>
      </c>
      <c r="B16" s="41" t="s">
        <v>5393</v>
      </c>
      <c r="C16" s="41" t="s">
        <v>3667</v>
      </c>
      <c r="D16" s="41" t="s">
        <v>3666</v>
      </c>
      <c r="E16" s="41" t="s">
        <v>3606</v>
      </c>
      <c r="F16" s="41" t="s">
        <v>4478</v>
      </c>
      <c r="G16" s="46">
        <v>8</v>
      </c>
      <c r="H16" s="46">
        <v>1</v>
      </c>
      <c r="I16" s="46">
        <v>0</v>
      </c>
      <c r="J16" s="41" t="s">
        <v>3663</v>
      </c>
      <c r="K16" s="41" t="s">
        <v>4590</v>
      </c>
      <c r="L16" s="41" t="s">
        <v>4145</v>
      </c>
      <c r="M16" s="41" t="s">
        <v>5104</v>
      </c>
      <c r="N16" s="41" t="s">
        <v>5097</v>
      </c>
      <c r="O16" s="41" t="s">
        <v>5096</v>
      </c>
    </row>
    <row r="17" spans="1:15" x14ac:dyDescent="0.25">
      <c r="A17" s="41" t="s">
        <v>5787</v>
      </c>
      <c r="B17" s="41" t="s">
        <v>5786</v>
      </c>
      <c r="C17" s="41" t="s">
        <v>3667</v>
      </c>
      <c r="D17" s="41" t="s">
        <v>3708</v>
      </c>
      <c r="E17" s="41" t="s">
        <v>5785</v>
      </c>
      <c r="F17" s="41" t="s">
        <v>4478</v>
      </c>
      <c r="G17" s="46">
        <v>8</v>
      </c>
      <c r="H17" s="46">
        <v>1</v>
      </c>
      <c r="I17" s="46">
        <v>1</v>
      </c>
      <c r="J17" s="41" t="s">
        <v>3663</v>
      </c>
      <c r="K17" s="41" t="s">
        <v>4096</v>
      </c>
      <c r="L17" s="41" t="s">
        <v>4145</v>
      </c>
      <c r="M17" s="41" t="s">
        <v>3677</v>
      </c>
      <c r="N17" s="41" t="s">
        <v>5085</v>
      </c>
      <c r="O17" s="41" t="s">
        <v>5084</v>
      </c>
    </row>
    <row r="18" spans="1:15" x14ac:dyDescent="0.25">
      <c r="A18" s="41" t="s">
        <v>5784</v>
      </c>
      <c r="B18" s="41" t="s">
        <v>5783</v>
      </c>
      <c r="C18" s="41" t="s">
        <v>3667</v>
      </c>
      <c r="D18" s="41" t="s">
        <v>3666</v>
      </c>
      <c r="E18" s="41" t="s">
        <v>5782</v>
      </c>
      <c r="F18" s="41" t="s">
        <v>4478</v>
      </c>
      <c r="G18" s="46">
        <v>8</v>
      </c>
      <c r="H18" s="46">
        <v>1</v>
      </c>
      <c r="I18" s="46">
        <v>1</v>
      </c>
      <c r="J18" s="41" t="s">
        <v>3663</v>
      </c>
      <c r="K18" s="41" t="s">
        <v>4590</v>
      </c>
      <c r="L18" s="41" t="s">
        <v>4696</v>
      </c>
      <c r="M18" s="41" t="s">
        <v>5098</v>
      </c>
      <c r="N18" s="41" t="s">
        <v>5142</v>
      </c>
      <c r="O18" s="41" t="s">
        <v>5141</v>
      </c>
    </row>
    <row r="19" spans="1:15" x14ac:dyDescent="0.25">
      <c r="A19" s="41" t="s">
        <v>5781</v>
      </c>
      <c r="B19" s="41" t="s">
        <v>5780</v>
      </c>
      <c r="C19" s="41" t="s">
        <v>3667</v>
      </c>
      <c r="D19" s="41" t="s">
        <v>3666</v>
      </c>
      <c r="E19" s="41" t="s">
        <v>5779</v>
      </c>
      <c r="F19" s="41" t="s">
        <v>4478</v>
      </c>
      <c r="G19" s="46">
        <v>8</v>
      </c>
      <c r="H19" s="46">
        <v>1</v>
      </c>
      <c r="I19" s="46">
        <v>1</v>
      </c>
      <c r="J19" s="41" t="s">
        <v>3663</v>
      </c>
      <c r="K19" s="41" t="s">
        <v>5002</v>
      </c>
      <c r="L19" s="41" t="s">
        <v>5001</v>
      </c>
      <c r="M19" s="41" t="s">
        <v>5098</v>
      </c>
      <c r="N19" s="41" t="s">
        <v>5142</v>
      </c>
      <c r="O19" s="41" t="s">
        <v>5141</v>
      </c>
    </row>
    <row r="20" spans="1:15" x14ac:dyDescent="0.25">
      <c r="A20" s="41" t="s">
        <v>5777</v>
      </c>
      <c r="B20" s="41" t="s">
        <v>5776</v>
      </c>
      <c r="C20" s="41" t="s">
        <v>3667</v>
      </c>
      <c r="D20" s="41" t="s">
        <v>5778</v>
      </c>
      <c r="E20" s="41" t="s">
        <v>3606</v>
      </c>
      <c r="F20" s="41" t="s">
        <v>4478</v>
      </c>
      <c r="G20" s="46">
        <v>8</v>
      </c>
      <c r="H20" s="46">
        <v>1</v>
      </c>
      <c r="I20" s="46">
        <v>0</v>
      </c>
      <c r="J20" s="41" t="s">
        <v>3663</v>
      </c>
      <c r="K20" s="41" t="s">
        <v>4604</v>
      </c>
      <c r="L20" s="41" t="s">
        <v>4603</v>
      </c>
      <c r="M20" s="41" t="s">
        <v>5098</v>
      </c>
      <c r="N20" s="41" t="s">
        <v>5142</v>
      </c>
      <c r="O20" s="41" t="s">
        <v>5141</v>
      </c>
    </row>
    <row r="21" spans="1:15" x14ac:dyDescent="0.25">
      <c r="A21" s="41" t="s">
        <v>5777</v>
      </c>
      <c r="B21" s="41" t="s">
        <v>5776</v>
      </c>
      <c r="C21" s="41" t="s">
        <v>3667</v>
      </c>
      <c r="D21" s="41" t="s">
        <v>5543</v>
      </c>
      <c r="E21" s="41" t="s">
        <v>5775</v>
      </c>
      <c r="F21" s="41" t="s">
        <v>4478</v>
      </c>
      <c r="G21" s="46">
        <v>8</v>
      </c>
      <c r="H21" s="46">
        <v>1</v>
      </c>
      <c r="I21" s="46">
        <v>1</v>
      </c>
      <c r="J21" s="41" t="s">
        <v>3663</v>
      </c>
      <c r="K21" s="41" t="s">
        <v>4604</v>
      </c>
      <c r="L21" s="41" t="s">
        <v>4603</v>
      </c>
      <c r="M21" s="41" t="s">
        <v>5098</v>
      </c>
      <c r="N21" s="41" t="s">
        <v>5142</v>
      </c>
      <c r="O21" s="41" t="s">
        <v>5141</v>
      </c>
    </row>
    <row r="22" spans="1:15" x14ac:dyDescent="0.25">
      <c r="A22" s="41" t="s">
        <v>5777</v>
      </c>
      <c r="B22" s="41" t="s">
        <v>5776</v>
      </c>
      <c r="C22" s="41" t="s">
        <v>3667</v>
      </c>
      <c r="D22" s="41" t="s">
        <v>3666</v>
      </c>
      <c r="E22" s="41" t="s">
        <v>5775</v>
      </c>
      <c r="F22" s="41" t="s">
        <v>4478</v>
      </c>
      <c r="G22" s="46">
        <v>8</v>
      </c>
      <c r="H22" s="46">
        <v>1</v>
      </c>
      <c r="I22" s="46">
        <v>1</v>
      </c>
      <c r="J22" s="41" t="s">
        <v>3663</v>
      </c>
      <c r="K22" s="41" t="s">
        <v>4604</v>
      </c>
      <c r="L22" s="41" t="s">
        <v>4603</v>
      </c>
      <c r="M22" s="41" t="s">
        <v>5098</v>
      </c>
      <c r="N22" s="41" t="s">
        <v>5142</v>
      </c>
      <c r="O22" s="41" t="s">
        <v>5141</v>
      </c>
    </row>
    <row r="23" spans="1:15" x14ac:dyDescent="0.25">
      <c r="A23" s="41" t="s">
        <v>5774</v>
      </c>
      <c r="B23" s="41" t="s">
        <v>5773</v>
      </c>
      <c r="C23" s="41" t="s">
        <v>3667</v>
      </c>
      <c r="D23" s="41" t="s">
        <v>3666</v>
      </c>
      <c r="E23" s="41" t="s">
        <v>5772</v>
      </c>
      <c r="F23" s="41" t="s">
        <v>4478</v>
      </c>
      <c r="G23" s="46">
        <v>8</v>
      </c>
      <c r="H23" s="46">
        <v>1</v>
      </c>
      <c r="I23" s="46">
        <v>1</v>
      </c>
      <c r="J23" s="41" t="s">
        <v>3663</v>
      </c>
      <c r="K23" s="41" t="s">
        <v>4597</v>
      </c>
      <c r="L23" s="41" t="s">
        <v>5771</v>
      </c>
      <c r="M23" s="41" t="s">
        <v>5098</v>
      </c>
      <c r="N23" s="41" t="s">
        <v>5142</v>
      </c>
      <c r="O23" s="41" t="s">
        <v>5141</v>
      </c>
    </row>
    <row r="24" spans="1:15" x14ac:dyDescent="0.25">
      <c r="A24" s="41" t="s">
        <v>5770</v>
      </c>
      <c r="B24" s="41" t="s">
        <v>5302</v>
      </c>
      <c r="C24" s="41" t="s">
        <v>3667</v>
      </c>
      <c r="D24" s="41" t="s">
        <v>3666</v>
      </c>
      <c r="E24" s="41" t="s">
        <v>5769</v>
      </c>
      <c r="F24" s="41" t="s">
        <v>4478</v>
      </c>
      <c r="G24" s="46">
        <v>8</v>
      </c>
      <c r="H24" s="46">
        <v>1</v>
      </c>
      <c r="I24" s="46">
        <v>1</v>
      </c>
      <c r="J24" s="41" t="s">
        <v>3663</v>
      </c>
      <c r="K24" s="41" t="s">
        <v>4531</v>
      </c>
      <c r="L24" s="41" t="s">
        <v>4607</v>
      </c>
      <c r="M24" s="41" t="s">
        <v>5098</v>
      </c>
      <c r="N24" s="41" t="s">
        <v>5142</v>
      </c>
      <c r="O24" s="41" t="s">
        <v>5141</v>
      </c>
    </row>
    <row r="25" spans="1:15" x14ac:dyDescent="0.25">
      <c r="A25" s="41" t="s">
        <v>5768</v>
      </c>
      <c r="B25" s="41" t="s">
        <v>5302</v>
      </c>
      <c r="C25" s="41" t="s">
        <v>3667</v>
      </c>
      <c r="D25" s="41" t="s">
        <v>3666</v>
      </c>
      <c r="E25" s="41" t="s">
        <v>5767</v>
      </c>
      <c r="F25" s="41" t="s">
        <v>4478</v>
      </c>
      <c r="G25" s="46">
        <v>8</v>
      </c>
      <c r="H25" s="46">
        <v>1</v>
      </c>
      <c r="I25" s="46">
        <v>1</v>
      </c>
      <c r="J25" s="41" t="s">
        <v>3663</v>
      </c>
      <c r="K25" s="41" t="s">
        <v>4531</v>
      </c>
      <c r="L25" s="41" t="s">
        <v>4607</v>
      </c>
      <c r="M25" s="41" t="s">
        <v>5098</v>
      </c>
      <c r="N25" s="41" t="s">
        <v>5142</v>
      </c>
      <c r="O25" s="41" t="s">
        <v>5141</v>
      </c>
    </row>
    <row r="26" spans="1:15" x14ac:dyDescent="0.25">
      <c r="A26" s="41" t="s">
        <v>5766</v>
      </c>
      <c r="B26" s="41" t="s">
        <v>5765</v>
      </c>
      <c r="C26" s="41" t="s">
        <v>3667</v>
      </c>
      <c r="D26" s="41" t="s">
        <v>3666</v>
      </c>
      <c r="E26" s="41" t="s">
        <v>5764</v>
      </c>
      <c r="F26" s="41" t="s">
        <v>4478</v>
      </c>
      <c r="G26" s="46">
        <v>8</v>
      </c>
      <c r="H26" s="46">
        <v>1</v>
      </c>
      <c r="I26" s="46">
        <v>1</v>
      </c>
      <c r="J26" s="41" t="s">
        <v>3663</v>
      </c>
      <c r="K26" s="41" t="s">
        <v>4488</v>
      </c>
      <c r="L26" s="41" t="s">
        <v>5763</v>
      </c>
      <c r="M26" s="41" t="s">
        <v>5098</v>
      </c>
      <c r="N26" s="41" t="s">
        <v>5142</v>
      </c>
      <c r="O26" s="41" t="s">
        <v>5141</v>
      </c>
    </row>
    <row r="27" spans="1:15" x14ac:dyDescent="0.25">
      <c r="A27" s="41" t="s">
        <v>5762</v>
      </c>
      <c r="B27" s="41" t="s">
        <v>5652</v>
      </c>
      <c r="C27" s="41" t="s">
        <v>3667</v>
      </c>
      <c r="D27" s="41" t="s">
        <v>3666</v>
      </c>
      <c r="E27" s="41" t="s">
        <v>5761</v>
      </c>
      <c r="F27" s="41" t="s">
        <v>4478</v>
      </c>
      <c r="G27" s="46">
        <v>8</v>
      </c>
      <c r="H27" s="46">
        <v>1</v>
      </c>
      <c r="I27" s="46">
        <v>1</v>
      </c>
      <c r="J27" s="41" t="s">
        <v>3663</v>
      </c>
      <c r="K27" s="41" t="s">
        <v>4488</v>
      </c>
      <c r="L27" s="41" t="s">
        <v>5650</v>
      </c>
      <c r="M27" s="41" t="s">
        <v>5098</v>
      </c>
      <c r="N27" s="41" t="s">
        <v>5142</v>
      </c>
      <c r="O27" s="41" t="s">
        <v>5141</v>
      </c>
    </row>
    <row r="28" spans="1:15" x14ac:dyDescent="0.25">
      <c r="A28" s="41" t="s">
        <v>5760</v>
      </c>
      <c r="B28" s="41" t="s">
        <v>5308</v>
      </c>
      <c r="C28" s="41" t="s">
        <v>3667</v>
      </c>
      <c r="D28" s="41" t="s">
        <v>3666</v>
      </c>
      <c r="E28" s="41" t="s">
        <v>5759</v>
      </c>
      <c r="F28" s="41" t="s">
        <v>4478</v>
      </c>
      <c r="G28" s="46">
        <v>8</v>
      </c>
      <c r="H28" s="46">
        <v>1</v>
      </c>
      <c r="I28" s="46">
        <v>1</v>
      </c>
      <c r="J28" s="41" t="s">
        <v>3663</v>
      </c>
      <c r="K28" s="41" t="s">
        <v>4597</v>
      </c>
      <c r="L28" s="41" t="s">
        <v>4670</v>
      </c>
      <c r="M28" s="41" t="s">
        <v>5098</v>
      </c>
      <c r="N28" s="41" t="s">
        <v>5142</v>
      </c>
      <c r="O28" s="41" t="s">
        <v>5141</v>
      </c>
    </row>
    <row r="29" spans="1:15" x14ac:dyDescent="0.25">
      <c r="A29" s="41" t="s">
        <v>5758</v>
      </c>
      <c r="B29" s="41" t="s">
        <v>5308</v>
      </c>
      <c r="C29" s="41" t="s">
        <v>3667</v>
      </c>
      <c r="D29" s="41" t="s">
        <v>3666</v>
      </c>
      <c r="E29" s="41" t="s">
        <v>5757</v>
      </c>
      <c r="F29" s="41" t="s">
        <v>4478</v>
      </c>
      <c r="G29" s="46">
        <v>8</v>
      </c>
      <c r="H29" s="46">
        <v>1</v>
      </c>
      <c r="I29" s="46">
        <v>1</v>
      </c>
      <c r="J29" s="41" t="s">
        <v>3663</v>
      </c>
      <c r="K29" s="41" t="s">
        <v>4597</v>
      </c>
      <c r="L29" s="41" t="s">
        <v>4670</v>
      </c>
      <c r="M29" s="41" t="s">
        <v>5098</v>
      </c>
      <c r="N29" s="41" t="s">
        <v>5142</v>
      </c>
      <c r="O29" s="41" t="s">
        <v>5141</v>
      </c>
    </row>
    <row r="30" spans="1:15" x14ac:dyDescent="0.25">
      <c r="A30" s="41" t="s">
        <v>5756</v>
      </c>
      <c r="B30" s="41" t="s">
        <v>5308</v>
      </c>
      <c r="C30" s="41" t="s">
        <v>3667</v>
      </c>
      <c r="D30" s="41" t="s">
        <v>3666</v>
      </c>
      <c r="E30" s="41" t="s">
        <v>5755</v>
      </c>
      <c r="F30" s="41" t="s">
        <v>4478</v>
      </c>
      <c r="G30" s="46">
        <v>8</v>
      </c>
      <c r="H30" s="46">
        <v>1</v>
      </c>
      <c r="I30" s="46">
        <v>1</v>
      </c>
      <c r="J30" s="41" t="s">
        <v>3663</v>
      </c>
      <c r="K30" s="41" t="s">
        <v>4597</v>
      </c>
      <c r="L30" s="41" t="s">
        <v>4670</v>
      </c>
      <c r="M30" s="41" t="s">
        <v>5098</v>
      </c>
      <c r="N30" s="41" t="s">
        <v>5142</v>
      </c>
      <c r="O30" s="41" t="s">
        <v>5141</v>
      </c>
    </row>
    <row r="31" spans="1:15" x14ac:dyDescent="0.25">
      <c r="A31" s="41" t="s">
        <v>5754</v>
      </c>
      <c r="B31" s="41" t="s">
        <v>5753</v>
      </c>
      <c r="C31" s="41" t="s">
        <v>3667</v>
      </c>
      <c r="D31" s="41" t="s">
        <v>3666</v>
      </c>
      <c r="E31" s="41" t="s">
        <v>5752</v>
      </c>
      <c r="F31" s="41" t="s">
        <v>4478</v>
      </c>
      <c r="G31" s="46">
        <v>8</v>
      </c>
      <c r="H31" s="46">
        <v>1</v>
      </c>
      <c r="I31" s="46">
        <v>1</v>
      </c>
      <c r="J31" s="41" t="s">
        <v>3663</v>
      </c>
      <c r="K31" s="41" t="s">
        <v>4604</v>
      </c>
      <c r="L31" s="41" t="s">
        <v>5751</v>
      </c>
      <c r="M31" s="41" t="s">
        <v>5098</v>
      </c>
      <c r="N31" s="41" t="s">
        <v>5142</v>
      </c>
      <c r="O31" s="41" t="s">
        <v>5141</v>
      </c>
    </row>
    <row r="32" spans="1:15" x14ac:dyDescent="0.25">
      <c r="A32" s="41" t="s">
        <v>5750</v>
      </c>
      <c r="B32" s="41" t="s">
        <v>5741</v>
      </c>
      <c r="C32" s="41" t="s">
        <v>3667</v>
      </c>
      <c r="D32" s="41" t="s">
        <v>3666</v>
      </c>
      <c r="E32" s="41" t="s">
        <v>5749</v>
      </c>
      <c r="F32" s="41" t="s">
        <v>4478</v>
      </c>
      <c r="G32" s="46">
        <v>8</v>
      </c>
      <c r="H32" s="46">
        <v>1</v>
      </c>
      <c r="I32" s="46">
        <v>1</v>
      </c>
      <c r="J32" s="41" t="s">
        <v>3663</v>
      </c>
      <c r="K32" s="41" t="s">
        <v>4604</v>
      </c>
      <c r="L32" s="41" t="s">
        <v>5739</v>
      </c>
      <c r="M32" s="41" t="s">
        <v>5098</v>
      </c>
      <c r="N32" s="41" t="s">
        <v>5142</v>
      </c>
      <c r="O32" s="41" t="s">
        <v>5141</v>
      </c>
    </row>
    <row r="33" spans="1:15" x14ac:dyDescent="0.25">
      <c r="A33" s="41" t="s">
        <v>5748</v>
      </c>
      <c r="B33" s="41" t="s">
        <v>5741</v>
      </c>
      <c r="C33" s="41" t="s">
        <v>3667</v>
      </c>
      <c r="D33" s="41" t="s">
        <v>3666</v>
      </c>
      <c r="E33" s="41" t="s">
        <v>5747</v>
      </c>
      <c r="F33" s="41" t="s">
        <v>4478</v>
      </c>
      <c r="G33" s="46">
        <v>8</v>
      </c>
      <c r="H33" s="46">
        <v>1</v>
      </c>
      <c r="I33" s="46">
        <v>1</v>
      </c>
      <c r="J33" s="41" t="s">
        <v>3663</v>
      </c>
      <c r="K33" s="41" t="s">
        <v>4604</v>
      </c>
      <c r="L33" s="41" t="s">
        <v>5739</v>
      </c>
      <c r="M33" s="41" t="s">
        <v>5098</v>
      </c>
      <c r="N33" s="41" t="s">
        <v>5142</v>
      </c>
      <c r="O33" s="41" t="s">
        <v>5141</v>
      </c>
    </row>
    <row r="34" spans="1:15" x14ac:dyDescent="0.25">
      <c r="A34" s="41" t="s">
        <v>5746</v>
      </c>
      <c r="B34" s="41" t="s">
        <v>5741</v>
      </c>
      <c r="C34" s="41" t="s">
        <v>3667</v>
      </c>
      <c r="D34" s="41" t="s">
        <v>3666</v>
      </c>
      <c r="E34" s="41" t="s">
        <v>5745</v>
      </c>
      <c r="F34" s="41" t="s">
        <v>4478</v>
      </c>
      <c r="G34" s="46">
        <v>8</v>
      </c>
      <c r="H34" s="46">
        <v>1</v>
      </c>
      <c r="I34" s="46">
        <v>1</v>
      </c>
      <c r="J34" s="41" t="s">
        <v>3663</v>
      </c>
      <c r="K34" s="41" t="s">
        <v>4604</v>
      </c>
      <c r="L34" s="41" t="s">
        <v>5739</v>
      </c>
      <c r="M34" s="41" t="s">
        <v>5098</v>
      </c>
      <c r="N34" s="41" t="s">
        <v>5142</v>
      </c>
      <c r="O34" s="41" t="s">
        <v>5141</v>
      </c>
    </row>
    <row r="35" spans="1:15" x14ac:dyDescent="0.25">
      <c r="A35" s="41" t="s">
        <v>5744</v>
      </c>
      <c r="B35" s="41" t="s">
        <v>5741</v>
      </c>
      <c r="C35" s="41" t="s">
        <v>3667</v>
      </c>
      <c r="D35" s="41" t="s">
        <v>3666</v>
      </c>
      <c r="E35" s="41" t="s">
        <v>5743</v>
      </c>
      <c r="F35" s="41" t="s">
        <v>4478</v>
      </c>
      <c r="G35" s="46">
        <v>8</v>
      </c>
      <c r="H35" s="46">
        <v>1</v>
      </c>
      <c r="I35" s="46">
        <v>1</v>
      </c>
      <c r="J35" s="41" t="s">
        <v>3663</v>
      </c>
      <c r="K35" s="41" t="s">
        <v>4604</v>
      </c>
      <c r="L35" s="41" t="s">
        <v>5739</v>
      </c>
      <c r="M35" s="41" t="s">
        <v>5098</v>
      </c>
      <c r="N35" s="41" t="s">
        <v>5142</v>
      </c>
      <c r="O35" s="41" t="s">
        <v>5141</v>
      </c>
    </row>
    <row r="36" spans="1:15" x14ac:dyDescent="0.25">
      <c r="A36" s="41" t="s">
        <v>5742</v>
      </c>
      <c r="B36" s="41" t="s">
        <v>5741</v>
      </c>
      <c r="C36" s="41" t="s">
        <v>3667</v>
      </c>
      <c r="D36" s="41" t="s">
        <v>3666</v>
      </c>
      <c r="E36" s="41" t="s">
        <v>5740</v>
      </c>
      <c r="F36" s="41" t="s">
        <v>4478</v>
      </c>
      <c r="G36" s="46">
        <v>8</v>
      </c>
      <c r="H36" s="46">
        <v>1</v>
      </c>
      <c r="I36" s="46">
        <v>1</v>
      </c>
      <c r="J36" s="41" t="s">
        <v>3663</v>
      </c>
      <c r="K36" s="41" t="s">
        <v>4604</v>
      </c>
      <c r="L36" s="41" t="s">
        <v>5739</v>
      </c>
      <c r="M36" s="41" t="s">
        <v>5098</v>
      </c>
      <c r="N36" s="41" t="s">
        <v>5142</v>
      </c>
      <c r="O36" s="41" t="s">
        <v>5141</v>
      </c>
    </row>
    <row r="37" spans="1:15" x14ac:dyDescent="0.25">
      <c r="A37" s="41" t="s">
        <v>5738</v>
      </c>
      <c r="B37" s="41" t="s">
        <v>5305</v>
      </c>
      <c r="C37" s="41" t="s">
        <v>3674</v>
      </c>
      <c r="D37" s="41" t="s">
        <v>3666</v>
      </c>
      <c r="E37" s="41" t="s">
        <v>3606</v>
      </c>
      <c r="F37" s="41" t="s">
        <v>4478</v>
      </c>
      <c r="G37" s="46">
        <v>0</v>
      </c>
      <c r="H37" s="46">
        <v>0</v>
      </c>
      <c r="I37" s="46">
        <v>0</v>
      </c>
      <c r="J37" s="41" t="s">
        <v>3663</v>
      </c>
      <c r="K37" s="41" t="s">
        <v>4531</v>
      </c>
      <c r="L37" s="41" t="s">
        <v>4667</v>
      </c>
      <c r="M37" s="41" t="s">
        <v>5098</v>
      </c>
      <c r="N37" s="41" t="s">
        <v>5142</v>
      </c>
      <c r="O37" s="41" t="s">
        <v>5141</v>
      </c>
    </row>
    <row r="38" spans="1:15" x14ac:dyDescent="0.25">
      <c r="A38" s="41" t="s">
        <v>5737</v>
      </c>
      <c r="B38" s="41" t="s">
        <v>5305</v>
      </c>
      <c r="C38" s="41" t="s">
        <v>3667</v>
      </c>
      <c r="D38" s="41" t="s">
        <v>3666</v>
      </c>
      <c r="E38" s="41" t="s">
        <v>5736</v>
      </c>
      <c r="F38" s="41" t="s">
        <v>4478</v>
      </c>
      <c r="G38" s="46">
        <v>8</v>
      </c>
      <c r="H38" s="46">
        <v>1</v>
      </c>
      <c r="I38" s="46">
        <v>1</v>
      </c>
      <c r="J38" s="41" t="s">
        <v>3663</v>
      </c>
      <c r="K38" s="41" t="s">
        <v>4531</v>
      </c>
      <c r="L38" s="41" t="s">
        <v>4667</v>
      </c>
      <c r="M38" s="41" t="s">
        <v>5098</v>
      </c>
      <c r="N38" s="41" t="s">
        <v>5142</v>
      </c>
      <c r="O38" s="41" t="s">
        <v>5141</v>
      </c>
    </row>
    <row r="39" spans="1:15" x14ac:dyDescent="0.25">
      <c r="A39" s="41" t="s">
        <v>5735</v>
      </c>
      <c r="B39" s="41" t="s">
        <v>5302</v>
      </c>
      <c r="C39" s="41" t="s">
        <v>3667</v>
      </c>
      <c r="D39" s="41" t="s">
        <v>3666</v>
      </c>
      <c r="E39" s="41" t="s">
        <v>5734</v>
      </c>
      <c r="F39" s="41" t="s">
        <v>4478</v>
      </c>
      <c r="G39" s="46">
        <v>8</v>
      </c>
      <c r="H39" s="46">
        <v>1</v>
      </c>
      <c r="I39" s="46">
        <v>1</v>
      </c>
      <c r="J39" s="41" t="s">
        <v>3663</v>
      </c>
      <c r="K39" s="41" t="s">
        <v>4531</v>
      </c>
      <c r="L39" s="41" t="s">
        <v>4607</v>
      </c>
      <c r="M39" s="41" t="s">
        <v>5098</v>
      </c>
      <c r="N39" s="41" t="s">
        <v>5142</v>
      </c>
      <c r="O39" s="41" t="s">
        <v>5141</v>
      </c>
    </row>
    <row r="40" spans="1:15" x14ac:dyDescent="0.25">
      <c r="A40" s="41" t="s">
        <v>5733</v>
      </c>
      <c r="B40" s="41" t="s">
        <v>5305</v>
      </c>
      <c r="C40" s="41" t="s">
        <v>3667</v>
      </c>
      <c r="D40" s="41" t="s">
        <v>3666</v>
      </c>
      <c r="E40" s="41" t="s">
        <v>5732</v>
      </c>
      <c r="F40" s="41" t="s">
        <v>4478</v>
      </c>
      <c r="G40" s="46">
        <v>8</v>
      </c>
      <c r="H40" s="46">
        <v>1</v>
      </c>
      <c r="I40" s="46">
        <v>1</v>
      </c>
      <c r="J40" s="41" t="s">
        <v>3663</v>
      </c>
      <c r="K40" s="41" t="s">
        <v>4531</v>
      </c>
      <c r="L40" s="41" t="s">
        <v>4667</v>
      </c>
      <c r="M40" s="41" t="s">
        <v>5098</v>
      </c>
      <c r="N40" s="41" t="s">
        <v>5142</v>
      </c>
      <c r="O40" s="41" t="s">
        <v>5141</v>
      </c>
    </row>
    <row r="41" spans="1:15" x14ac:dyDescent="0.25">
      <c r="A41" s="41" t="s">
        <v>5731</v>
      </c>
      <c r="B41" s="41" t="s">
        <v>5305</v>
      </c>
      <c r="C41" s="41" t="s">
        <v>3667</v>
      </c>
      <c r="D41" s="41" t="s">
        <v>3666</v>
      </c>
      <c r="E41" s="41" t="s">
        <v>5730</v>
      </c>
      <c r="F41" s="41" t="s">
        <v>4478</v>
      </c>
      <c r="G41" s="46">
        <v>8</v>
      </c>
      <c r="H41" s="46">
        <v>1</v>
      </c>
      <c r="I41" s="46">
        <v>1</v>
      </c>
      <c r="J41" s="41" t="s">
        <v>3663</v>
      </c>
      <c r="K41" s="41" t="s">
        <v>4531</v>
      </c>
      <c r="L41" s="41" t="s">
        <v>4667</v>
      </c>
      <c r="M41" s="41" t="s">
        <v>5098</v>
      </c>
      <c r="N41" s="41" t="s">
        <v>5142</v>
      </c>
      <c r="O41" s="41" t="s">
        <v>5141</v>
      </c>
    </row>
    <row r="42" spans="1:15" x14ac:dyDescent="0.25">
      <c r="A42" s="41" t="s">
        <v>5729</v>
      </c>
      <c r="B42" s="41" t="s">
        <v>5298</v>
      </c>
      <c r="C42" s="41" t="s">
        <v>3667</v>
      </c>
      <c r="D42" s="41" t="s">
        <v>3666</v>
      </c>
      <c r="E42" s="41" t="s">
        <v>5728</v>
      </c>
      <c r="F42" s="41" t="s">
        <v>4478</v>
      </c>
      <c r="G42" s="46">
        <v>8</v>
      </c>
      <c r="H42" s="46">
        <v>1</v>
      </c>
      <c r="I42" s="46">
        <v>1</v>
      </c>
      <c r="J42" s="41" t="s">
        <v>3663</v>
      </c>
      <c r="K42" s="41" t="s">
        <v>4590</v>
      </c>
      <c r="L42" s="41" t="s">
        <v>5058</v>
      </c>
      <c r="M42" s="41" t="s">
        <v>5098</v>
      </c>
      <c r="N42" s="41" t="s">
        <v>5142</v>
      </c>
      <c r="O42" s="41" t="s">
        <v>5141</v>
      </c>
    </row>
    <row r="43" spans="1:15" x14ac:dyDescent="0.25">
      <c r="A43" s="41" t="s">
        <v>5727</v>
      </c>
      <c r="B43" s="41" t="s">
        <v>5298</v>
      </c>
      <c r="C43" s="41" t="s">
        <v>3667</v>
      </c>
      <c r="D43" s="41" t="s">
        <v>3802</v>
      </c>
      <c r="E43" s="41" t="s">
        <v>3606</v>
      </c>
      <c r="F43" s="41" t="s">
        <v>4478</v>
      </c>
      <c r="G43" s="46">
        <v>8</v>
      </c>
      <c r="H43" s="46">
        <v>1</v>
      </c>
      <c r="I43" s="46">
        <v>0</v>
      </c>
      <c r="J43" s="41" t="s">
        <v>3663</v>
      </c>
      <c r="K43" s="41" t="s">
        <v>4590</v>
      </c>
      <c r="L43" s="41" t="s">
        <v>5058</v>
      </c>
      <c r="M43" s="41" t="s">
        <v>5098</v>
      </c>
      <c r="N43" s="41" t="s">
        <v>5142</v>
      </c>
      <c r="O43" s="41" t="s">
        <v>5141</v>
      </c>
    </row>
    <row r="44" spans="1:15" x14ac:dyDescent="0.25">
      <c r="A44" s="41" t="s">
        <v>5727</v>
      </c>
      <c r="B44" s="41" t="s">
        <v>5298</v>
      </c>
      <c r="C44" s="41" t="s">
        <v>3667</v>
      </c>
      <c r="D44" s="41" t="s">
        <v>5016</v>
      </c>
      <c r="E44" s="41" t="s">
        <v>5726</v>
      </c>
      <c r="F44" s="41" t="s">
        <v>4478</v>
      </c>
      <c r="G44" s="46">
        <v>8</v>
      </c>
      <c r="H44" s="46">
        <v>1</v>
      </c>
      <c r="I44" s="46">
        <v>1</v>
      </c>
      <c r="J44" s="41" t="s">
        <v>3663</v>
      </c>
      <c r="K44" s="41" t="s">
        <v>4590</v>
      </c>
      <c r="L44" s="41" t="s">
        <v>5058</v>
      </c>
      <c r="M44" s="41" t="s">
        <v>5098</v>
      </c>
      <c r="N44" s="41" t="s">
        <v>5142</v>
      </c>
      <c r="O44" s="41" t="s">
        <v>5141</v>
      </c>
    </row>
    <row r="45" spans="1:15" x14ac:dyDescent="0.25">
      <c r="A45" s="41" t="s">
        <v>5727</v>
      </c>
      <c r="B45" s="41" t="s">
        <v>5298</v>
      </c>
      <c r="C45" s="41" t="s">
        <v>3667</v>
      </c>
      <c r="D45" s="41" t="s">
        <v>3666</v>
      </c>
      <c r="E45" s="41" t="s">
        <v>5726</v>
      </c>
      <c r="F45" s="41" t="s">
        <v>4478</v>
      </c>
      <c r="G45" s="46">
        <v>8</v>
      </c>
      <c r="H45" s="46">
        <v>1</v>
      </c>
      <c r="I45" s="46">
        <v>1</v>
      </c>
      <c r="J45" s="41" t="s">
        <v>3663</v>
      </c>
      <c r="K45" s="41" t="s">
        <v>4590</v>
      </c>
      <c r="L45" s="41" t="s">
        <v>5058</v>
      </c>
      <c r="M45" s="41" t="s">
        <v>5098</v>
      </c>
      <c r="N45" s="41" t="s">
        <v>5142</v>
      </c>
      <c r="O45" s="41" t="s">
        <v>5141</v>
      </c>
    </row>
    <row r="46" spans="1:15" x14ac:dyDescent="0.25">
      <c r="A46" s="41" t="s">
        <v>5725</v>
      </c>
      <c r="B46" s="41" t="s">
        <v>5291</v>
      </c>
      <c r="C46" s="41" t="s">
        <v>3667</v>
      </c>
      <c r="D46" s="41" t="s">
        <v>3666</v>
      </c>
      <c r="E46" s="41" t="s">
        <v>5724</v>
      </c>
      <c r="F46" s="41" t="s">
        <v>4478</v>
      </c>
      <c r="G46" s="46">
        <v>8</v>
      </c>
      <c r="H46" s="46">
        <v>1</v>
      </c>
      <c r="I46" s="46">
        <v>1</v>
      </c>
      <c r="J46" s="41" t="s">
        <v>3663</v>
      </c>
      <c r="K46" s="41" t="s">
        <v>4531</v>
      </c>
      <c r="L46" s="41" t="s">
        <v>4661</v>
      </c>
      <c r="M46" s="41" t="s">
        <v>5098</v>
      </c>
      <c r="N46" s="41" t="s">
        <v>5142</v>
      </c>
      <c r="O46" s="41" t="s">
        <v>5141</v>
      </c>
    </row>
    <row r="47" spans="1:15" x14ac:dyDescent="0.25">
      <c r="A47" s="41" t="s">
        <v>5723</v>
      </c>
      <c r="B47" s="41" t="s">
        <v>5291</v>
      </c>
      <c r="C47" s="41" t="s">
        <v>3667</v>
      </c>
      <c r="D47" s="41" t="s">
        <v>3666</v>
      </c>
      <c r="E47" s="41" t="s">
        <v>5722</v>
      </c>
      <c r="F47" s="41" t="s">
        <v>4478</v>
      </c>
      <c r="G47" s="46">
        <v>8</v>
      </c>
      <c r="H47" s="46">
        <v>1</v>
      </c>
      <c r="I47" s="46">
        <v>1</v>
      </c>
      <c r="J47" s="41" t="s">
        <v>3663</v>
      </c>
      <c r="K47" s="41" t="s">
        <v>4531</v>
      </c>
      <c r="L47" s="41" t="s">
        <v>4661</v>
      </c>
      <c r="M47" s="41" t="s">
        <v>5098</v>
      </c>
      <c r="N47" s="41" t="s">
        <v>5142</v>
      </c>
      <c r="O47" s="41" t="s">
        <v>5141</v>
      </c>
    </row>
    <row r="48" spans="1:15" x14ac:dyDescent="0.25">
      <c r="A48" s="41" t="s">
        <v>5720</v>
      </c>
      <c r="B48" s="41" t="s">
        <v>5291</v>
      </c>
      <c r="C48" s="41" t="s">
        <v>3667</v>
      </c>
      <c r="D48" s="41" t="s">
        <v>4168</v>
      </c>
      <c r="E48" s="41" t="s">
        <v>5721</v>
      </c>
      <c r="F48" s="41" t="s">
        <v>4478</v>
      </c>
      <c r="G48" s="46">
        <v>8</v>
      </c>
      <c r="H48" s="46">
        <v>1</v>
      </c>
      <c r="I48" s="46">
        <v>1</v>
      </c>
      <c r="J48" s="41" t="s">
        <v>3663</v>
      </c>
      <c r="K48" s="41" t="s">
        <v>4531</v>
      </c>
      <c r="L48" s="41" t="s">
        <v>4661</v>
      </c>
      <c r="M48" s="41" t="s">
        <v>5098</v>
      </c>
      <c r="N48" s="41" t="s">
        <v>5142</v>
      </c>
      <c r="O48" s="41" t="s">
        <v>5141</v>
      </c>
    </row>
    <row r="49" spans="1:15" x14ac:dyDescent="0.25">
      <c r="A49" s="41" t="s">
        <v>5720</v>
      </c>
      <c r="B49" s="41" t="s">
        <v>5291</v>
      </c>
      <c r="C49" s="41" t="s">
        <v>3667</v>
      </c>
      <c r="D49" s="41" t="s">
        <v>3666</v>
      </c>
      <c r="E49" s="41" t="s">
        <v>3606</v>
      </c>
      <c r="F49" s="41" t="s">
        <v>4478</v>
      </c>
      <c r="G49" s="46">
        <v>8</v>
      </c>
      <c r="H49" s="46">
        <v>1</v>
      </c>
      <c r="I49" s="46">
        <v>0</v>
      </c>
      <c r="J49" s="41" t="s">
        <v>3663</v>
      </c>
      <c r="K49" s="41" t="s">
        <v>4531</v>
      </c>
      <c r="L49" s="41" t="s">
        <v>4661</v>
      </c>
      <c r="M49" s="41" t="s">
        <v>5098</v>
      </c>
      <c r="N49" s="41" t="s">
        <v>5142</v>
      </c>
      <c r="O49" s="41" t="s">
        <v>5141</v>
      </c>
    </row>
    <row r="50" spans="1:15" x14ac:dyDescent="0.25">
      <c r="A50" s="41" t="s">
        <v>5719</v>
      </c>
      <c r="B50" s="41" t="s">
        <v>5291</v>
      </c>
      <c r="C50" s="41" t="s">
        <v>3667</v>
      </c>
      <c r="D50" s="41" t="s">
        <v>3666</v>
      </c>
      <c r="E50" s="41" t="s">
        <v>5718</v>
      </c>
      <c r="F50" s="41" t="s">
        <v>4478</v>
      </c>
      <c r="G50" s="46">
        <v>8</v>
      </c>
      <c r="H50" s="46">
        <v>1</v>
      </c>
      <c r="I50" s="46">
        <v>1</v>
      </c>
      <c r="J50" s="41" t="s">
        <v>3663</v>
      </c>
      <c r="K50" s="41" t="s">
        <v>4531</v>
      </c>
      <c r="L50" s="41" t="s">
        <v>4661</v>
      </c>
      <c r="M50" s="41" t="s">
        <v>5098</v>
      </c>
      <c r="N50" s="41" t="s">
        <v>5142</v>
      </c>
      <c r="O50" s="41" t="s">
        <v>5141</v>
      </c>
    </row>
    <row r="51" spans="1:15" x14ac:dyDescent="0.25">
      <c r="A51" s="41" t="s">
        <v>5717</v>
      </c>
      <c r="B51" s="41" t="s">
        <v>5288</v>
      </c>
      <c r="C51" s="41" t="s">
        <v>3667</v>
      </c>
      <c r="D51" s="41" t="s">
        <v>3666</v>
      </c>
      <c r="E51" s="41" t="s">
        <v>5716</v>
      </c>
      <c r="F51" s="41" t="s">
        <v>4478</v>
      </c>
      <c r="G51" s="46">
        <v>8</v>
      </c>
      <c r="H51" s="46">
        <v>1</v>
      </c>
      <c r="I51" s="46">
        <v>1</v>
      </c>
      <c r="J51" s="41" t="s">
        <v>3663</v>
      </c>
      <c r="K51" s="41" t="s">
        <v>4488</v>
      </c>
      <c r="L51" s="41" t="s">
        <v>5711</v>
      </c>
      <c r="M51" s="41" t="s">
        <v>5098</v>
      </c>
      <c r="N51" s="41" t="s">
        <v>5142</v>
      </c>
      <c r="O51" s="41" t="s">
        <v>5141</v>
      </c>
    </row>
    <row r="52" spans="1:15" x14ac:dyDescent="0.25">
      <c r="A52" s="41" t="s">
        <v>5715</v>
      </c>
      <c r="B52" s="41" t="s">
        <v>5288</v>
      </c>
      <c r="C52" s="41" t="s">
        <v>3667</v>
      </c>
      <c r="D52" s="41" t="s">
        <v>3666</v>
      </c>
      <c r="E52" s="41" t="s">
        <v>5714</v>
      </c>
      <c r="F52" s="41" t="s">
        <v>4478</v>
      </c>
      <c r="G52" s="46">
        <v>8</v>
      </c>
      <c r="H52" s="46">
        <v>1</v>
      </c>
      <c r="I52" s="46">
        <v>1</v>
      </c>
      <c r="J52" s="41" t="s">
        <v>3663</v>
      </c>
      <c r="K52" s="41" t="s">
        <v>4488</v>
      </c>
      <c r="L52" s="41" t="s">
        <v>5711</v>
      </c>
      <c r="M52" s="41" t="s">
        <v>5098</v>
      </c>
      <c r="N52" s="41" t="s">
        <v>5142</v>
      </c>
      <c r="O52" s="41" t="s">
        <v>5141</v>
      </c>
    </row>
    <row r="53" spans="1:15" x14ac:dyDescent="0.25">
      <c r="A53" s="41" t="s">
        <v>5713</v>
      </c>
      <c r="B53" s="41" t="s">
        <v>5288</v>
      </c>
      <c r="C53" s="41" t="s">
        <v>3667</v>
      </c>
      <c r="D53" s="41" t="s">
        <v>3666</v>
      </c>
      <c r="E53" s="41" t="s">
        <v>5712</v>
      </c>
      <c r="F53" s="41" t="s">
        <v>4478</v>
      </c>
      <c r="G53" s="46">
        <v>8</v>
      </c>
      <c r="H53" s="46">
        <v>1</v>
      </c>
      <c r="I53" s="46">
        <v>1</v>
      </c>
      <c r="J53" s="41" t="s">
        <v>3663</v>
      </c>
      <c r="K53" s="41" t="s">
        <v>4488</v>
      </c>
      <c r="L53" s="41" t="s">
        <v>5711</v>
      </c>
      <c r="M53" s="41" t="s">
        <v>5098</v>
      </c>
      <c r="N53" s="41" t="s">
        <v>5142</v>
      </c>
      <c r="O53" s="41" t="s">
        <v>5141</v>
      </c>
    </row>
    <row r="54" spans="1:15" x14ac:dyDescent="0.25">
      <c r="A54" s="41" t="s">
        <v>5710</v>
      </c>
      <c r="B54" s="41" t="s">
        <v>5279</v>
      </c>
      <c r="C54" s="41" t="s">
        <v>3667</v>
      </c>
      <c r="D54" s="41" t="s">
        <v>3666</v>
      </c>
      <c r="E54" s="41" t="s">
        <v>5709</v>
      </c>
      <c r="F54" s="41" t="s">
        <v>4478</v>
      </c>
      <c r="G54" s="46">
        <v>8</v>
      </c>
      <c r="H54" s="46">
        <v>1</v>
      </c>
      <c r="I54" s="46">
        <v>1</v>
      </c>
      <c r="J54" s="41" t="s">
        <v>3663</v>
      </c>
      <c r="K54" s="41" t="s">
        <v>4488</v>
      </c>
      <c r="L54" s="41" t="s">
        <v>5500</v>
      </c>
      <c r="M54" s="41" t="s">
        <v>5098</v>
      </c>
      <c r="N54" s="41" t="s">
        <v>5142</v>
      </c>
      <c r="O54" s="41" t="s">
        <v>5141</v>
      </c>
    </row>
    <row r="55" spans="1:15" x14ac:dyDescent="0.25">
      <c r="A55" s="41" t="s">
        <v>5708</v>
      </c>
      <c r="B55" s="41" t="s">
        <v>5707</v>
      </c>
      <c r="C55" s="41" t="s">
        <v>3667</v>
      </c>
      <c r="D55" s="41" t="s">
        <v>3666</v>
      </c>
      <c r="E55" s="41" t="s">
        <v>5706</v>
      </c>
      <c r="F55" s="41" t="s">
        <v>4478</v>
      </c>
      <c r="G55" s="46">
        <v>8</v>
      </c>
      <c r="H55" s="46">
        <v>1</v>
      </c>
      <c r="I55" s="46">
        <v>1</v>
      </c>
      <c r="J55" s="41" t="s">
        <v>3663</v>
      </c>
      <c r="K55" s="41" t="s">
        <v>4604</v>
      </c>
      <c r="L55" s="41" t="s">
        <v>5705</v>
      </c>
      <c r="M55" s="41" t="s">
        <v>5098</v>
      </c>
      <c r="N55" s="41" t="s">
        <v>5142</v>
      </c>
      <c r="O55" s="41" t="s">
        <v>5141</v>
      </c>
    </row>
    <row r="56" spans="1:15" x14ac:dyDescent="0.25">
      <c r="A56" s="41" t="s">
        <v>5704</v>
      </c>
      <c r="B56" s="41" t="s">
        <v>5291</v>
      </c>
      <c r="C56" s="41" t="s">
        <v>3667</v>
      </c>
      <c r="D56" s="41" t="s">
        <v>3666</v>
      </c>
      <c r="E56" s="41" t="s">
        <v>5703</v>
      </c>
      <c r="F56" s="41" t="s">
        <v>4478</v>
      </c>
      <c r="G56" s="46">
        <v>8</v>
      </c>
      <c r="H56" s="46">
        <v>1</v>
      </c>
      <c r="I56" s="46">
        <v>1</v>
      </c>
      <c r="J56" s="41" t="s">
        <v>3663</v>
      </c>
      <c r="K56" s="41" t="s">
        <v>4531</v>
      </c>
      <c r="L56" s="41" t="s">
        <v>4661</v>
      </c>
      <c r="M56" s="41" t="s">
        <v>5098</v>
      </c>
      <c r="N56" s="41" t="s">
        <v>5142</v>
      </c>
      <c r="O56" s="41" t="s">
        <v>5141</v>
      </c>
    </row>
    <row r="57" spans="1:15" x14ac:dyDescent="0.25">
      <c r="A57" s="41" t="s">
        <v>5702</v>
      </c>
      <c r="B57" s="41" t="s">
        <v>5153</v>
      </c>
      <c r="C57" s="41" t="s">
        <v>3667</v>
      </c>
      <c r="D57" s="41" t="s">
        <v>3666</v>
      </c>
      <c r="E57" s="41" t="s">
        <v>5701</v>
      </c>
      <c r="F57" s="41" t="s">
        <v>4478</v>
      </c>
      <c r="G57" s="46">
        <v>8</v>
      </c>
      <c r="H57" s="46">
        <v>1</v>
      </c>
      <c r="I57" s="46">
        <v>1</v>
      </c>
      <c r="J57" s="41" t="s">
        <v>3663</v>
      </c>
      <c r="K57" s="41" t="s">
        <v>4597</v>
      </c>
      <c r="L57" s="41" t="s">
        <v>4142</v>
      </c>
      <c r="M57" s="41" t="s">
        <v>5098</v>
      </c>
      <c r="N57" s="41" t="s">
        <v>5142</v>
      </c>
      <c r="O57" s="41" t="s">
        <v>5141</v>
      </c>
    </row>
    <row r="58" spans="1:15" x14ac:dyDescent="0.25">
      <c r="A58" s="41" t="s">
        <v>5700</v>
      </c>
      <c r="B58" s="41" t="s">
        <v>5153</v>
      </c>
      <c r="C58" s="41" t="s">
        <v>3667</v>
      </c>
      <c r="D58" s="41" t="s">
        <v>3666</v>
      </c>
      <c r="E58" s="41" t="s">
        <v>5699</v>
      </c>
      <c r="F58" s="41" t="s">
        <v>4478</v>
      </c>
      <c r="G58" s="46">
        <v>8</v>
      </c>
      <c r="H58" s="46">
        <v>1</v>
      </c>
      <c r="I58" s="46">
        <v>1</v>
      </c>
      <c r="J58" s="41" t="s">
        <v>3663</v>
      </c>
      <c r="K58" s="41" t="s">
        <v>4597</v>
      </c>
      <c r="L58" s="41" t="s">
        <v>4142</v>
      </c>
      <c r="M58" s="41" t="s">
        <v>5098</v>
      </c>
      <c r="N58" s="41" t="s">
        <v>5142</v>
      </c>
      <c r="O58" s="41" t="s">
        <v>5141</v>
      </c>
    </row>
    <row r="59" spans="1:15" x14ac:dyDescent="0.25">
      <c r="A59" s="41" t="s">
        <v>5698</v>
      </c>
      <c r="B59" s="41" t="s">
        <v>5153</v>
      </c>
      <c r="C59" s="41" t="s">
        <v>3667</v>
      </c>
      <c r="D59" s="41" t="s">
        <v>3666</v>
      </c>
      <c r="E59" s="41" t="s">
        <v>5697</v>
      </c>
      <c r="F59" s="41" t="s">
        <v>4478</v>
      </c>
      <c r="G59" s="46">
        <v>8</v>
      </c>
      <c r="H59" s="46">
        <v>1</v>
      </c>
      <c r="I59" s="46">
        <v>1</v>
      </c>
      <c r="J59" s="41" t="s">
        <v>3663</v>
      </c>
      <c r="K59" s="41" t="s">
        <v>4597</v>
      </c>
      <c r="L59" s="41" t="s">
        <v>4142</v>
      </c>
      <c r="M59" s="41" t="s">
        <v>5098</v>
      </c>
      <c r="N59" s="41" t="s">
        <v>5142</v>
      </c>
      <c r="O59" s="41" t="s">
        <v>5141</v>
      </c>
    </row>
    <row r="60" spans="1:15" x14ac:dyDescent="0.25">
      <c r="A60" s="41" t="s">
        <v>5696</v>
      </c>
      <c r="B60" s="41" t="s">
        <v>5153</v>
      </c>
      <c r="C60" s="41" t="s">
        <v>3667</v>
      </c>
      <c r="D60" s="41" t="s">
        <v>3666</v>
      </c>
      <c r="E60" s="41" t="s">
        <v>5695</v>
      </c>
      <c r="F60" s="41" t="s">
        <v>4478</v>
      </c>
      <c r="G60" s="46">
        <v>8</v>
      </c>
      <c r="H60" s="46">
        <v>1</v>
      </c>
      <c r="I60" s="46">
        <v>1</v>
      </c>
      <c r="J60" s="41" t="s">
        <v>3663</v>
      </c>
      <c r="K60" s="41" t="s">
        <v>4597</v>
      </c>
      <c r="L60" s="41" t="s">
        <v>4142</v>
      </c>
      <c r="M60" s="41" t="s">
        <v>5098</v>
      </c>
      <c r="N60" s="41" t="s">
        <v>5142</v>
      </c>
      <c r="O60" s="41" t="s">
        <v>5141</v>
      </c>
    </row>
    <row r="61" spans="1:15" x14ac:dyDescent="0.25">
      <c r="A61" s="41" t="s">
        <v>5694</v>
      </c>
      <c r="B61" s="41" t="s">
        <v>5153</v>
      </c>
      <c r="C61" s="41" t="s">
        <v>3667</v>
      </c>
      <c r="D61" s="41" t="s">
        <v>3666</v>
      </c>
      <c r="E61" s="41" t="s">
        <v>5693</v>
      </c>
      <c r="F61" s="41" t="s">
        <v>4478</v>
      </c>
      <c r="G61" s="46">
        <v>8</v>
      </c>
      <c r="H61" s="46">
        <v>1</v>
      </c>
      <c r="I61" s="46">
        <v>1</v>
      </c>
      <c r="J61" s="41" t="s">
        <v>3663</v>
      </c>
      <c r="K61" s="41" t="s">
        <v>4597</v>
      </c>
      <c r="L61" s="41" t="s">
        <v>4142</v>
      </c>
      <c r="M61" s="41" t="s">
        <v>5098</v>
      </c>
      <c r="N61" s="41" t="s">
        <v>5142</v>
      </c>
      <c r="O61" s="41" t="s">
        <v>5141</v>
      </c>
    </row>
    <row r="62" spans="1:15" x14ac:dyDescent="0.25">
      <c r="A62" s="41" t="s">
        <v>5692</v>
      </c>
      <c r="B62" s="41" t="s">
        <v>5691</v>
      </c>
      <c r="C62" s="41" t="s">
        <v>3667</v>
      </c>
      <c r="D62" s="41" t="s">
        <v>3666</v>
      </c>
      <c r="E62" s="41" t="s">
        <v>5690</v>
      </c>
      <c r="F62" s="41" t="s">
        <v>4478</v>
      </c>
      <c r="G62" s="46">
        <v>8</v>
      </c>
      <c r="H62" s="46">
        <v>1</v>
      </c>
      <c r="I62" s="46">
        <v>1</v>
      </c>
      <c r="J62" s="41" t="s">
        <v>3663</v>
      </c>
      <c r="K62" s="41" t="s">
        <v>4597</v>
      </c>
      <c r="L62" s="41" t="s">
        <v>4142</v>
      </c>
      <c r="M62" s="41" t="s">
        <v>5098</v>
      </c>
      <c r="N62" s="41" t="s">
        <v>5142</v>
      </c>
      <c r="O62" s="41" t="s">
        <v>5141</v>
      </c>
    </row>
    <row r="63" spans="1:15" x14ac:dyDescent="0.25">
      <c r="A63" s="41" t="s">
        <v>5689</v>
      </c>
      <c r="B63" s="41" t="s">
        <v>5153</v>
      </c>
      <c r="C63" s="41" t="s">
        <v>3667</v>
      </c>
      <c r="D63" s="41" t="s">
        <v>3666</v>
      </c>
      <c r="E63" s="41" t="s">
        <v>5688</v>
      </c>
      <c r="F63" s="41" t="s">
        <v>4478</v>
      </c>
      <c r="G63" s="46">
        <v>8</v>
      </c>
      <c r="H63" s="46">
        <v>1</v>
      </c>
      <c r="I63" s="46">
        <v>1</v>
      </c>
      <c r="J63" s="41" t="s">
        <v>3663</v>
      </c>
      <c r="K63" s="41" t="s">
        <v>4597</v>
      </c>
      <c r="L63" s="41" t="s">
        <v>4142</v>
      </c>
      <c r="M63" s="41" t="s">
        <v>5098</v>
      </c>
      <c r="N63" s="41" t="s">
        <v>5142</v>
      </c>
      <c r="O63" s="41" t="s">
        <v>5141</v>
      </c>
    </row>
    <row r="64" spans="1:15" x14ac:dyDescent="0.25">
      <c r="A64" s="41" t="s">
        <v>5686</v>
      </c>
      <c r="B64" s="41" t="s">
        <v>5153</v>
      </c>
      <c r="C64" s="41" t="s">
        <v>3667</v>
      </c>
      <c r="D64" s="41" t="s">
        <v>4168</v>
      </c>
      <c r="E64" s="41" t="s">
        <v>5687</v>
      </c>
      <c r="F64" s="41" t="s">
        <v>4478</v>
      </c>
      <c r="G64" s="46">
        <v>8</v>
      </c>
      <c r="H64" s="46">
        <v>1</v>
      </c>
      <c r="I64" s="46">
        <v>1</v>
      </c>
      <c r="J64" s="41" t="s">
        <v>3663</v>
      </c>
      <c r="K64" s="41" t="s">
        <v>4597</v>
      </c>
      <c r="L64" s="41" t="s">
        <v>4142</v>
      </c>
      <c r="M64" s="41" t="s">
        <v>5098</v>
      </c>
      <c r="N64" s="41" t="s">
        <v>5142</v>
      </c>
      <c r="O64" s="41" t="s">
        <v>5141</v>
      </c>
    </row>
    <row r="65" spans="1:15" x14ac:dyDescent="0.25">
      <c r="A65" s="41" t="s">
        <v>5686</v>
      </c>
      <c r="B65" s="41" t="s">
        <v>5153</v>
      </c>
      <c r="C65" s="41" t="s">
        <v>3667</v>
      </c>
      <c r="D65" s="41" t="s">
        <v>3666</v>
      </c>
      <c r="E65" s="41" t="s">
        <v>3606</v>
      </c>
      <c r="F65" s="41" t="s">
        <v>4478</v>
      </c>
      <c r="G65" s="46">
        <v>8</v>
      </c>
      <c r="H65" s="46">
        <v>1</v>
      </c>
      <c r="I65" s="46">
        <v>0</v>
      </c>
      <c r="J65" s="41" t="s">
        <v>3663</v>
      </c>
      <c r="K65" s="41" t="s">
        <v>4597</v>
      </c>
      <c r="L65" s="41" t="s">
        <v>4142</v>
      </c>
      <c r="M65" s="41" t="s">
        <v>5098</v>
      </c>
      <c r="N65" s="41" t="s">
        <v>5142</v>
      </c>
      <c r="O65" s="41" t="s">
        <v>5141</v>
      </c>
    </row>
    <row r="66" spans="1:15" x14ac:dyDescent="0.25">
      <c r="A66" s="41" t="s">
        <v>5685</v>
      </c>
      <c r="B66" s="41" t="s">
        <v>5153</v>
      </c>
      <c r="C66" s="41" t="s">
        <v>3667</v>
      </c>
      <c r="D66" s="41" t="s">
        <v>3666</v>
      </c>
      <c r="E66" s="41" t="s">
        <v>5684</v>
      </c>
      <c r="F66" s="41" t="s">
        <v>4478</v>
      </c>
      <c r="G66" s="46">
        <v>8</v>
      </c>
      <c r="H66" s="46">
        <v>1</v>
      </c>
      <c r="I66" s="46">
        <v>1</v>
      </c>
      <c r="J66" s="41" t="s">
        <v>3663</v>
      </c>
      <c r="K66" s="41" t="s">
        <v>4597</v>
      </c>
      <c r="L66" s="41" t="s">
        <v>4142</v>
      </c>
      <c r="M66" s="41" t="s">
        <v>5098</v>
      </c>
      <c r="N66" s="41" t="s">
        <v>5142</v>
      </c>
      <c r="O66" s="41" t="s">
        <v>5141</v>
      </c>
    </row>
    <row r="67" spans="1:15" x14ac:dyDescent="0.25">
      <c r="A67" s="41" t="s">
        <v>5683</v>
      </c>
      <c r="B67" s="41" t="s">
        <v>5153</v>
      </c>
      <c r="C67" s="41" t="s">
        <v>3667</v>
      </c>
      <c r="D67" s="41" t="s">
        <v>3666</v>
      </c>
      <c r="E67" s="41" t="s">
        <v>5682</v>
      </c>
      <c r="F67" s="41" t="s">
        <v>4478</v>
      </c>
      <c r="G67" s="46">
        <v>8</v>
      </c>
      <c r="H67" s="46">
        <v>1</v>
      </c>
      <c r="I67" s="46">
        <v>1</v>
      </c>
      <c r="J67" s="41" t="s">
        <v>3663</v>
      </c>
      <c r="K67" s="41" t="s">
        <v>4597</v>
      </c>
      <c r="L67" s="41" t="s">
        <v>4142</v>
      </c>
      <c r="M67" s="41" t="s">
        <v>5098</v>
      </c>
      <c r="N67" s="41" t="s">
        <v>5142</v>
      </c>
      <c r="O67" s="41" t="s">
        <v>5141</v>
      </c>
    </row>
    <row r="68" spans="1:15" x14ac:dyDescent="0.25">
      <c r="A68" s="41" t="s">
        <v>5681</v>
      </c>
      <c r="B68" s="41" t="s">
        <v>5153</v>
      </c>
      <c r="C68" s="41" t="s">
        <v>3667</v>
      </c>
      <c r="D68" s="41" t="s">
        <v>3666</v>
      </c>
      <c r="E68" s="41" t="s">
        <v>5680</v>
      </c>
      <c r="F68" s="41" t="s">
        <v>4478</v>
      </c>
      <c r="G68" s="46">
        <v>8</v>
      </c>
      <c r="H68" s="46">
        <v>1</v>
      </c>
      <c r="I68" s="46">
        <v>1</v>
      </c>
      <c r="J68" s="41" t="s">
        <v>3663</v>
      </c>
      <c r="K68" s="41" t="s">
        <v>4597</v>
      </c>
      <c r="L68" s="41" t="s">
        <v>4142</v>
      </c>
      <c r="M68" s="41" t="s">
        <v>5098</v>
      </c>
      <c r="N68" s="41" t="s">
        <v>5142</v>
      </c>
      <c r="O68" s="41" t="s">
        <v>5141</v>
      </c>
    </row>
    <row r="69" spans="1:15" x14ac:dyDescent="0.25">
      <c r="A69" s="41" t="s">
        <v>5678</v>
      </c>
      <c r="B69" s="41" t="s">
        <v>5153</v>
      </c>
      <c r="C69" s="41" t="s">
        <v>3667</v>
      </c>
      <c r="D69" s="41" t="s">
        <v>4168</v>
      </c>
      <c r="E69" s="41" t="s">
        <v>5679</v>
      </c>
      <c r="F69" s="41" t="s">
        <v>4478</v>
      </c>
      <c r="G69" s="46">
        <v>8</v>
      </c>
      <c r="H69" s="46">
        <v>1</v>
      </c>
      <c r="I69" s="46">
        <v>1</v>
      </c>
      <c r="J69" s="41" t="s">
        <v>3663</v>
      </c>
      <c r="K69" s="41" t="s">
        <v>4597</v>
      </c>
      <c r="L69" s="41" t="s">
        <v>4142</v>
      </c>
      <c r="M69" s="41" t="s">
        <v>5098</v>
      </c>
      <c r="N69" s="41" t="s">
        <v>5142</v>
      </c>
      <c r="O69" s="41" t="s">
        <v>5141</v>
      </c>
    </row>
    <row r="70" spans="1:15" x14ac:dyDescent="0.25">
      <c r="A70" s="41" t="s">
        <v>5678</v>
      </c>
      <c r="B70" s="41" t="s">
        <v>5153</v>
      </c>
      <c r="C70" s="41" t="s">
        <v>3667</v>
      </c>
      <c r="D70" s="41" t="s">
        <v>3666</v>
      </c>
      <c r="E70" s="41" t="s">
        <v>3606</v>
      </c>
      <c r="F70" s="41" t="s">
        <v>4478</v>
      </c>
      <c r="G70" s="46">
        <v>8</v>
      </c>
      <c r="H70" s="46">
        <v>1</v>
      </c>
      <c r="I70" s="46">
        <v>0</v>
      </c>
      <c r="J70" s="41" t="s">
        <v>3663</v>
      </c>
      <c r="K70" s="41" t="s">
        <v>4597</v>
      </c>
      <c r="L70" s="41" t="s">
        <v>4142</v>
      </c>
      <c r="M70" s="41" t="s">
        <v>5098</v>
      </c>
      <c r="N70" s="41" t="s">
        <v>5142</v>
      </c>
      <c r="O70" s="41" t="s">
        <v>5141</v>
      </c>
    </row>
    <row r="71" spans="1:15" x14ac:dyDescent="0.25">
      <c r="A71" s="41" t="s">
        <v>5677</v>
      </c>
      <c r="B71" s="41" t="s">
        <v>5153</v>
      </c>
      <c r="C71" s="41" t="s">
        <v>3667</v>
      </c>
      <c r="D71" s="41" t="s">
        <v>3803</v>
      </c>
      <c r="E71" s="41" t="s">
        <v>5676</v>
      </c>
      <c r="F71" s="41" t="s">
        <v>4478</v>
      </c>
      <c r="G71" s="46">
        <v>8</v>
      </c>
      <c r="H71" s="46">
        <v>1</v>
      </c>
      <c r="I71" s="46">
        <v>1</v>
      </c>
      <c r="J71" s="41" t="s">
        <v>3663</v>
      </c>
      <c r="K71" s="41" t="s">
        <v>4597</v>
      </c>
      <c r="L71" s="41" t="s">
        <v>4142</v>
      </c>
      <c r="M71" s="41" t="s">
        <v>5098</v>
      </c>
      <c r="N71" s="41" t="s">
        <v>5142</v>
      </c>
      <c r="O71" s="41" t="s">
        <v>5141</v>
      </c>
    </row>
    <row r="72" spans="1:15" x14ac:dyDescent="0.25">
      <c r="A72" s="41" t="s">
        <v>5677</v>
      </c>
      <c r="B72" s="41" t="s">
        <v>5153</v>
      </c>
      <c r="C72" s="41" t="s">
        <v>3667</v>
      </c>
      <c r="D72" s="41" t="s">
        <v>3947</v>
      </c>
      <c r="E72" s="41" t="s">
        <v>5676</v>
      </c>
      <c r="F72" s="41" t="s">
        <v>4478</v>
      </c>
      <c r="G72" s="46">
        <v>8</v>
      </c>
      <c r="H72" s="46">
        <v>1</v>
      </c>
      <c r="I72" s="46">
        <v>1</v>
      </c>
      <c r="J72" s="41" t="s">
        <v>3663</v>
      </c>
      <c r="K72" s="41" t="s">
        <v>4597</v>
      </c>
      <c r="L72" s="41" t="s">
        <v>4142</v>
      </c>
      <c r="M72" s="41" t="s">
        <v>5098</v>
      </c>
      <c r="N72" s="41" t="s">
        <v>5142</v>
      </c>
      <c r="O72" s="41" t="s">
        <v>5141</v>
      </c>
    </row>
    <row r="73" spans="1:15" x14ac:dyDescent="0.25">
      <c r="A73" s="41" t="s">
        <v>5677</v>
      </c>
      <c r="B73" s="41" t="s">
        <v>5153</v>
      </c>
      <c r="C73" s="41" t="s">
        <v>3667</v>
      </c>
      <c r="D73" s="41" t="s">
        <v>3666</v>
      </c>
      <c r="E73" s="41" t="s">
        <v>5676</v>
      </c>
      <c r="F73" s="41" t="s">
        <v>4478</v>
      </c>
      <c r="G73" s="46">
        <v>8</v>
      </c>
      <c r="H73" s="46">
        <v>1</v>
      </c>
      <c r="I73" s="46">
        <v>1</v>
      </c>
      <c r="J73" s="41" t="s">
        <v>3663</v>
      </c>
      <c r="K73" s="41" t="s">
        <v>4597</v>
      </c>
      <c r="L73" s="41" t="s">
        <v>4142</v>
      </c>
      <c r="M73" s="41" t="s">
        <v>5098</v>
      </c>
      <c r="N73" s="41" t="s">
        <v>5142</v>
      </c>
      <c r="O73" s="41" t="s">
        <v>5141</v>
      </c>
    </row>
    <row r="74" spans="1:15" x14ac:dyDescent="0.25">
      <c r="A74" s="41" t="s">
        <v>5675</v>
      </c>
      <c r="B74" s="41" t="s">
        <v>5674</v>
      </c>
      <c r="C74" s="41" t="s">
        <v>3667</v>
      </c>
      <c r="D74" s="41" t="s">
        <v>3666</v>
      </c>
      <c r="E74" s="41" t="s">
        <v>5673</v>
      </c>
      <c r="F74" s="41" t="s">
        <v>4478</v>
      </c>
      <c r="G74" s="46">
        <v>8</v>
      </c>
      <c r="H74" s="46">
        <v>1</v>
      </c>
      <c r="I74" s="46">
        <v>1</v>
      </c>
      <c r="J74" s="41" t="s">
        <v>3663</v>
      </c>
      <c r="K74" s="41" t="s">
        <v>4597</v>
      </c>
      <c r="L74" s="41" t="s">
        <v>4142</v>
      </c>
      <c r="M74" s="41" t="s">
        <v>5098</v>
      </c>
      <c r="N74" s="41" t="s">
        <v>5142</v>
      </c>
      <c r="O74" s="41" t="s">
        <v>5141</v>
      </c>
    </row>
    <row r="75" spans="1:15" x14ac:dyDescent="0.25">
      <c r="A75" s="41" t="s">
        <v>5672</v>
      </c>
      <c r="B75" s="41" t="s">
        <v>5153</v>
      </c>
      <c r="C75" s="41" t="s">
        <v>3667</v>
      </c>
      <c r="D75" s="41" t="s">
        <v>3666</v>
      </c>
      <c r="E75" s="41" t="s">
        <v>5671</v>
      </c>
      <c r="F75" s="41" t="s">
        <v>4478</v>
      </c>
      <c r="G75" s="46">
        <v>8</v>
      </c>
      <c r="H75" s="46">
        <v>1</v>
      </c>
      <c r="I75" s="46">
        <v>0.5</v>
      </c>
      <c r="J75" s="41" t="s">
        <v>3663</v>
      </c>
      <c r="K75" s="41" t="s">
        <v>4597</v>
      </c>
      <c r="L75" s="41" t="s">
        <v>4142</v>
      </c>
      <c r="M75" s="41" t="s">
        <v>5098</v>
      </c>
      <c r="N75" s="41" t="s">
        <v>5142</v>
      </c>
      <c r="O75" s="41" t="s">
        <v>5141</v>
      </c>
    </row>
    <row r="76" spans="1:15" x14ac:dyDescent="0.25">
      <c r="A76" s="41" t="s">
        <v>5670</v>
      </c>
      <c r="B76" s="41" t="s">
        <v>5153</v>
      </c>
      <c r="C76" s="41" t="s">
        <v>3667</v>
      </c>
      <c r="D76" s="41" t="s">
        <v>3666</v>
      </c>
      <c r="E76" s="41" t="s">
        <v>5669</v>
      </c>
      <c r="F76" s="41" t="s">
        <v>4478</v>
      </c>
      <c r="G76" s="46">
        <v>8</v>
      </c>
      <c r="H76" s="46">
        <v>1</v>
      </c>
      <c r="I76" s="46">
        <v>1</v>
      </c>
      <c r="J76" s="41" t="s">
        <v>3663</v>
      </c>
      <c r="K76" s="41" t="s">
        <v>4597</v>
      </c>
      <c r="L76" s="41" t="s">
        <v>4142</v>
      </c>
      <c r="M76" s="41" t="s">
        <v>5098</v>
      </c>
      <c r="N76" s="41" t="s">
        <v>5142</v>
      </c>
      <c r="O76" s="41" t="s">
        <v>5141</v>
      </c>
    </row>
    <row r="77" spans="1:15" x14ac:dyDescent="0.25">
      <c r="A77" s="41" t="s">
        <v>5668</v>
      </c>
      <c r="B77" s="41" t="s">
        <v>5153</v>
      </c>
      <c r="C77" s="41" t="s">
        <v>3667</v>
      </c>
      <c r="D77" s="41" t="s">
        <v>3666</v>
      </c>
      <c r="E77" s="41" t="s">
        <v>5667</v>
      </c>
      <c r="F77" s="41" t="s">
        <v>4478</v>
      </c>
      <c r="G77" s="46">
        <v>8</v>
      </c>
      <c r="H77" s="46">
        <v>1</v>
      </c>
      <c r="I77" s="46">
        <v>1</v>
      </c>
      <c r="J77" s="41" t="s">
        <v>3663</v>
      </c>
      <c r="K77" s="41" t="s">
        <v>4597</v>
      </c>
      <c r="L77" s="41" t="s">
        <v>4142</v>
      </c>
      <c r="M77" s="41" t="s">
        <v>5098</v>
      </c>
      <c r="N77" s="41" t="s">
        <v>5142</v>
      </c>
      <c r="O77" s="41" t="s">
        <v>5141</v>
      </c>
    </row>
    <row r="78" spans="1:15" x14ac:dyDescent="0.25">
      <c r="A78" s="41" t="s">
        <v>5666</v>
      </c>
      <c r="B78" s="41" t="s">
        <v>5663</v>
      </c>
      <c r="C78" s="41" t="s">
        <v>3667</v>
      </c>
      <c r="D78" s="41" t="s">
        <v>3666</v>
      </c>
      <c r="E78" s="41" t="s">
        <v>5665</v>
      </c>
      <c r="F78" s="41" t="s">
        <v>4478</v>
      </c>
      <c r="G78" s="46">
        <v>8</v>
      </c>
      <c r="H78" s="46">
        <v>1</v>
      </c>
      <c r="I78" s="46">
        <v>1</v>
      </c>
      <c r="J78" s="41" t="s">
        <v>3663</v>
      </c>
      <c r="K78" s="41" t="s">
        <v>4531</v>
      </c>
      <c r="L78" s="41" t="s">
        <v>5661</v>
      </c>
      <c r="M78" s="41" t="s">
        <v>5098</v>
      </c>
      <c r="N78" s="41" t="s">
        <v>5142</v>
      </c>
      <c r="O78" s="41" t="s">
        <v>5141</v>
      </c>
    </row>
    <row r="79" spans="1:15" x14ac:dyDescent="0.25">
      <c r="A79" s="41" t="s">
        <v>5664</v>
      </c>
      <c r="B79" s="41" t="s">
        <v>5663</v>
      </c>
      <c r="C79" s="41" t="s">
        <v>3667</v>
      </c>
      <c r="D79" s="41" t="s">
        <v>3947</v>
      </c>
      <c r="E79" s="41" t="s">
        <v>5662</v>
      </c>
      <c r="F79" s="41" t="s">
        <v>4478</v>
      </c>
      <c r="G79" s="46">
        <v>8</v>
      </c>
      <c r="H79" s="46">
        <v>1</v>
      </c>
      <c r="I79" s="46">
        <v>1</v>
      </c>
      <c r="J79" s="41" t="s">
        <v>3663</v>
      </c>
      <c r="K79" s="41" t="s">
        <v>4531</v>
      </c>
      <c r="L79" s="41" t="s">
        <v>5661</v>
      </c>
      <c r="M79" s="41" t="s">
        <v>5098</v>
      </c>
      <c r="N79" s="41" t="s">
        <v>5142</v>
      </c>
      <c r="O79" s="41" t="s">
        <v>5141</v>
      </c>
    </row>
    <row r="80" spans="1:15" x14ac:dyDescent="0.25">
      <c r="A80" s="41" t="s">
        <v>5664</v>
      </c>
      <c r="B80" s="41" t="s">
        <v>5663</v>
      </c>
      <c r="C80" s="41" t="s">
        <v>3667</v>
      </c>
      <c r="D80" s="41" t="s">
        <v>3666</v>
      </c>
      <c r="E80" s="41" t="s">
        <v>5662</v>
      </c>
      <c r="F80" s="41" t="s">
        <v>4478</v>
      </c>
      <c r="G80" s="46">
        <v>8</v>
      </c>
      <c r="H80" s="46">
        <v>1</v>
      </c>
      <c r="I80" s="46">
        <v>1</v>
      </c>
      <c r="J80" s="41" t="s">
        <v>3663</v>
      </c>
      <c r="K80" s="41" t="s">
        <v>4531</v>
      </c>
      <c r="L80" s="41" t="s">
        <v>5661</v>
      </c>
      <c r="M80" s="41" t="s">
        <v>5098</v>
      </c>
      <c r="N80" s="41" t="s">
        <v>5142</v>
      </c>
      <c r="O80" s="41" t="s">
        <v>5141</v>
      </c>
    </row>
    <row r="81" spans="1:15" x14ac:dyDescent="0.25">
      <c r="A81" s="41" t="s">
        <v>5660</v>
      </c>
      <c r="B81" s="41" t="s">
        <v>5241</v>
      </c>
      <c r="C81" s="41" t="s">
        <v>3667</v>
      </c>
      <c r="D81" s="41" t="s">
        <v>3666</v>
      </c>
      <c r="E81" s="41" t="s">
        <v>5659</v>
      </c>
      <c r="F81" s="41" t="s">
        <v>4478</v>
      </c>
      <c r="G81" s="46">
        <v>8</v>
      </c>
      <c r="H81" s="46">
        <v>1</v>
      </c>
      <c r="I81" s="46">
        <v>1</v>
      </c>
      <c r="J81" s="41" t="s">
        <v>3663</v>
      </c>
      <c r="K81" s="41" t="s">
        <v>4488</v>
      </c>
      <c r="L81" s="41" t="s">
        <v>5654</v>
      </c>
      <c r="M81" s="41" t="s">
        <v>5098</v>
      </c>
      <c r="N81" s="41" t="s">
        <v>5142</v>
      </c>
      <c r="O81" s="41" t="s">
        <v>5141</v>
      </c>
    </row>
    <row r="82" spans="1:15" x14ac:dyDescent="0.25">
      <c r="A82" s="41" t="s">
        <v>5658</v>
      </c>
      <c r="B82" s="41" t="s">
        <v>5241</v>
      </c>
      <c r="C82" s="41" t="s">
        <v>3667</v>
      </c>
      <c r="D82" s="41" t="s">
        <v>3666</v>
      </c>
      <c r="E82" s="41" t="s">
        <v>5657</v>
      </c>
      <c r="F82" s="41" t="s">
        <v>4478</v>
      </c>
      <c r="G82" s="46">
        <v>8</v>
      </c>
      <c r="H82" s="46">
        <v>1</v>
      </c>
      <c r="I82" s="46">
        <v>1</v>
      </c>
      <c r="J82" s="41" t="s">
        <v>3663</v>
      </c>
      <c r="K82" s="41" t="s">
        <v>4488</v>
      </c>
      <c r="L82" s="41" t="s">
        <v>5654</v>
      </c>
      <c r="M82" s="41" t="s">
        <v>5098</v>
      </c>
      <c r="N82" s="41" t="s">
        <v>5142</v>
      </c>
      <c r="O82" s="41" t="s">
        <v>5141</v>
      </c>
    </row>
    <row r="83" spans="1:15" x14ac:dyDescent="0.25">
      <c r="A83" s="41" t="s">
        <v>5656</v>
      </c>
      <c r="B83" s="41" t="s">
        <v>5241</v>
      </c>
      <c r="C83" s="41" t="s">
        <v>3667</v>
      </c>
      <c r="D83" s="41" t="s">
        <v>3666</v>
      </c>
      <c r="E83" s="41" t="s">
        <v>5655</v>
      </c>
      <c r="F83" s="41" t="s">
        <v>4478</v>
      </c>
      <c r="G83" s="46">
        <v>8</v>
      </c>
      <c r="H83" s="46">
        <v>1</v>
      </c>
      <c r="I83" s="46">
        <v>1</v>
      </c>
      <c r="J83" s="41" t="s">
        <v>3663</v>
      </c>
      <c r="K83" s="41" t="s">
        <v>4488</v>
      </c>
      <c r="L83" s="41" t="s">
        <v>5654</v>
      </c>
      <c r="M83" s="41" t="s">
        <v>5098</v>
      </c>
      <c r="N83" s="41" t="s">
        <v>5142</v>
      </c>
      <c r="O83" s="41" t="s">
        <v>5141</v>
      </c>
    </row>
    <row r="84" spans="1:15" x14ac:dyDescent="0.25">
      <c r="A84" s="41" t="s">
        <v>5653</v>
      </c>
      <c r="B84" s="41" t="s">
        <v>5652</v>
      </c>
      <c r="C84" s="41" t="s">
        <v>3667</v>
      </c>
      <c r="D84" s="41" t="s">
        <v>3666</v>
      </c>
      <c r="E84" s="41" t="s">
        <v>5651</v>
      </c>
      <c r="F84" s="41" t="s">
        <v>4478</v>
      </c>
      <c r="G84" s="46">
        <v>8</v>
      </c>
      <c r="H84" s="46">
        <v>1</v>
      </c>
      <c r="I84" s="46">
        <v>1</v>
      </c>
      <c r="J84" s="41" t="s">
        <v>3663</v>
      </c>
      <c r="K84" s="41" t="s">
        <v>4488</v>
      </c>
      <c r="L84" s="41" t="s">
        <v>5650</v>
      </c>
      <c r="M84" s="41" t="s">
        <v>5098</v>
      </c>
      <c r="N84" s="41" t="s">
        <v>5142</v>
      </c>
      <c r="O84" s="41" t="s">
        <v>5141</v>
      </c>
    </row>
    <row r="85" spans="1:15" x14ac:dyDescent="0.25">
      <c r="A85" s="41" t="s">
        <v>5648</v>
      </c>
      <c r="B85" s="41" t="s">
        <v>5237</v>
      </c>
      <c r="C85" s="41" t="s">
        <v>3667</v>
      </c>
      <c r="D85" s="41" t="s">
        <v>3947</v>
      </c>
      <c r="E85" s="41" t="s">
        <v>5649</v>
      </c>
      <c r="F85" s="41" t="s">
        <v>4478</v>
      </c>
      <c r="G85" s="46">
        <v>8</v>
      </c>
      <c r="H85" s="46">
        <v>1</v>
      </c>
      <c r="I85" s="46">
        <v>1</v>
      </c>
      <c r="J85" s="41" t="s">
        <v>3663</v>
      </c>
      <c r="K85" s="41" t="s">
        <v>4597</v>
      </c>
      <c r="L85" s="41" t="s">
        <v>5646</v>
      </c>
      <c r="M85" s="41" t="s">
        <v>5098</v>
      </c>
      <c r="N85" s="41" t="s">
        <v>5142</v>
      </c>
      <c r="O85" s="41" t="s">
        <v>5141</v>
      </c>
    </row>
    <row r="86" spans="1:15" x14ac:dyDescent="0.25">
      <c r="A86" s="41" t="s">
        <v>5648</v>
      </c>
      <c r="B86" s="41" t="s">
        <v>5237</v>
      </c>
      <c r="C86" s="41" t="s">
        <v>3667</v>
      </c>
      <c r="D86" s="41" t="s">
        <v>3666</v>
      </c>
      <c r="E86" s="41" t="s">
        <v>5647</v>
      </c>
      <c r="F86" s="41" t="s">
        <v>4478</v>
      </c>
      <c r="G86" s="46">
        <v>8</v>
      </c>
      <c r="H86" s="46">
        <v>1</v>
      </c>
      <c r="I86" s="46">
        <v>1</v>
      </c>
      <c r="J86" s="41" t="s">
        <v>3663</v>
      </c>
      <c r="K86" s="41" t="s">
        <v>4597</v>
      </c>
      <c r="L86" s="41" t="s">
        <v>5646</v>
      </c>
      <c r="M86" s="41" t="s">
        <v>5098</v>
      </c>
      <c r="N86" s="41" t="s">
        <v>5142</v>
      </c>
      <c r="O86" s="41" t="s">
        <v>5141</v>
      </c>
    </row>
    <row r="87" spans="1:15" x14ac:dyDescent="0.25">
      <c r="A87" s="41" t="s">
        <v>5645</v>
      </c>
      <c r="B87" s="41" t="s">
        <v>5221</v>
      </c>
      <c r="C87" s="41" t="s">
        <v>3667</v>
      </c>
      <c r="D87" s="41" t="s">
        <v>3666</v>
      </c>
      <c r="E87" s="41" t="s">
        <v>5644</v>
      </c>
      <c r="F87" s="41" t="s">
        <v>4478</v>
      </c>
      <c r="G87" s="46">
        <v>8</v>
      </c>
      <c r="H87" s="46">
        <v>1</v>
      </c>
      <c r="I87" s="46">
        <v>1</v>
      </c>
      <c r="J87" s="41" t="s">
        <v>3663</v>
      </c>
      <c r="K87" s="41" t="s">
        <v>4590</v>
      </c>
      <c r="L87" s="41" t="s">
        <v>4145</v>
      </c>
      <c r="M87" s="41" t="s">
        <v>5098</v>
      </c>
      <c r="N87" s="41" t="s">
        <v>5142</v>
      </c>
      <c r="O87" s="41" t="s">
        <v>5141</v>
      </c>
    </row>
    <row r="88" spans="1:15" x14ac:dyDescent="0.25">
      <c r="A88" s="41" t="s">
        <v>5643</v>
      </c>
      <c r="B88" s="41" t="s">
        <v>5221</v>
      </c>
      <c r="C88" s="41" t="s">
        <v>3667</v>
      </c>
      <c r="D88" s="41" t="s">
        <v>3666</v>
      </c>
      <c r="E88" s="41" t="s">
        <v>5642</v>
      </c>
      <c r="F88" s="41" t="s">
        <v>4478</v>
      </c>
      <c r="G88" s="46">
        <v>8</v>
      </c>
      <c r="H88" s="46">
        <v>1</v>
      </c>
      <c r="I88" s="46">
        <v>1</v>
      </c>
      <c r="J88" s="41" t="s">
        <v>3663</v>
      </c>
      <c r="K88" s="41" t="s">
        <v>4590</v>
      </c>
      <c r="L88" s="41" t="s">
        <v>4145</v>
      </c>
      <c r="M88" s="41" t="s">
        <v>5098</v>
      </c>
      <c r="N88" s="41" t="s">
        <v>5142</v>
      </c>
      <c r="O88" s="41" t="s">
        <v>5141</v>
      </c>
    </row>
    <row r="89" spans="1:15" x14ac:dyDescent="0.25">
      <c r="A89" s="41" t="s">
        <v>5641</v>
      </c>
      <c r="B89" s="41" t="s">
        <v>5221</v>
      </c>
      <c r="C89" s="41" t="s">
        <v>3667</v>
      </c>
      <c r="D89" s="41" t="s">
        <v>3666</v>
      </c>
      <c r="E89" s="41" t="s">
        <v>5640</v>
      </c>
      <c r="F89" s="41" t="s">
        <v>4478</v>
      </c>
      <c r="G89" s="46">
        <v>8</v>
      </c>
      <c r="H89" s="46">
        <v>1</v>
      </c>
      <c r="I89" s="46">
        <v>1</v>
      </c>
      <c r="J89" s="41" t="s">
        <v>3663</v>
      </c>
      <c r="K89" s="41" t="s">
        <v>4590</v>
      </c>
      <c r="L89" s="41" t="s">
        <v>4145</v>
      </c>
      <c r="M89" s="41" t="s">
        <v>5098</v>
      </c>
      <c r="N89" s="41" t="s">
        <v>5142</v>
      </c>
      <c r="O89" s="41" t="s">
        <v>5141</v>
      </c>
    </row>
    <row r="90" spans="1:15" x14ac:dyDescent="0.25">
      <c r="A90" s="41" t="s">
        <v>5639</v>
      </c>
      <c r="B90" s="41" t="s">
        <v>5221</v>
      </c>
      <c r="C90" s="41" t="s">
        <v>3667</v>
      </c>
      <c r="D90" s="41" t="s">
        <v>3666</v>
      </c>
      <c r="E90" s="41" t="s">
        <v>5638</v>
      </c>
      <c r="F90" s="41" t="s">
        <v>4478</v>
      </c>
      <c r="G90" s="46">
        <v>8</v>
      </c>
      <c r="H90" s="46">
        <v>1</v>
      </c>
      <c r="I90" s="46">
        <v>1</v>
      </c>
      <c r="J90" s="41" t="s">
        <v>3663</v>
      </c>
      <c r="K90" s="41" t="s">
        <v>4590</v>
      </c>
      <c r="L90" s="41" t="s">
        <v>4145</v>
      </c>
      <c r="M90" s="41" t="s">
        <v>5098</v>
      </c>
      <c r="N90" s="41" t="s">
        <v>5142</v>
      </c>
      <c r="O90" s="41" t="s">
        <v>5141</v>
      </c>
    </row>
    <row r="91" spans="1:15" x14ac:dyDescent="0.25">
      <c r="A91" s="41" t="s">
        <v>5637</v>
      </c>
      <c r="B91" s="41" t="s">
        <v>5221</v>
      </c>
      <c r="C91" s="41" t="s">
        <v>3667</v>
      </c>
      <c r="D91" s="41" t="s">
        <v>3666</v>
      </c>
      <c r="E91" s="41" t="s">
        <v>5636</v>
      </c>
      <c r="F91" s="41" t="s">
        <v>4478</v>
      </c>
      <c r="G91" s="46">
        <v>8</v>
      </c>
      <c r="H91" s="46">
        <v>1</v>
      </c>
      <c r="I91" s="46">
        <v>1</v>
      </c>
      <c r="J91" s="41" t="s">
        <v>3663</v>
      </c>
      <c r="K91" s="41" t="s">
        <v>4590</v>
      </c>
      <c r="L91" s="41" t="s">
        <v>4145</v>
      </c>
      <c r="M91" s="41" t="s">
        <v>5098</v>
      </c>
      <c r="N91" s="41" t="s">
        <v>5142</v>
      </c>
      <c r="O91" s="41" t="s">
        <v>5141</v>
      </c>
    </row>
    <row r="92" spans="1:15" x14ac:dyDescent="0.25">
      <c r="A92" s="41" t="s">
        <v>5635</v>
      </c>
      <c r="B92" s="41" t="s">
        <v>5221</v>
      </c>
      <c r="C92" s="41" t="s">
        <v>3674</v>
      </c>
      <c r="D92" s="41" t="s">
        <v>3666</v>
      </c>
      <c r="E92" s="41" t="s">
        <v>3606</v>
      </c>
      <c r="F92" s="41" t="s">
        <v>4478</v>
      </c>
      <c r="G92" s="46">
        <v>0</v>
      </c>
      <c r="H92" s="46">
        <v>0</v>
      </c>
      <c r="I92" s="46">
        <v>0</v>
      </c>
      <c r="J92" s="41" t="s">
        <v>3663</v>
      </c>
      <c r="K92" s="41" t="s">
        <v>4590</v>
      </c>
      <c r="L92" s="41" t="s">
        <v>4145</v>
      </c>
      <c r="M92" s="41" t="s">
        <v>5098</v>
      </c>
      <c r="N92" s="41" t="s">
        <v>5142</v>
      </c>
      <c r="O92" s="41" t="s">
        <v>5141</v>
      </c>
    </row>
    <row r="93" spans="1:15" x14ac:dyDescent="0.25">
      <c r="A93" s="41" t="s">
        <v>5634</v>
      </c>
      <c r="B93" s="41" t="s">
        <v>5221</v>
      </c>
      <c r="C93" s="41" t="s">
        <v>3667</v>
      </c>
      <c r="D93" s="41" t="s">
        <v>3666</v>
      </c>
      <c r="E93" s="41" t="s">
        <v>5633</v>
      </c>
      <c r="F93" s="41" t="s">
        <v>4478</v>
      </c>
      <c r="G93" s="46">
        <v>8</v>
      </c>
      <c r="H93" s="46">
        <v>1</v>
      </c>
      <c r="I93" s="46">
        <v>1</v>
      </c>
      <c r="J93" s="41" t="s">
        <v>3663</v>
      </c>
      <c r="K93" s="41" t="s">
        <v>4590</v>
      </c>
      <c r="L93" s="41" t="s">
        <v>4145</v>
      </c>
      <c r="M93" s="41" t="s">
        <v>5098</v>
      </c>
      <c r="N93" s="41" t="s">
        <v>5142</v>
      </c>
      <c r="O93" s="41" t="s">
        <v>5141</v>
      </c>
    </row>
    <row r="94" spans="1:15" x14ac:dyDescent="0.25">
      <c r="A94" s="41" t="s">
        <v>5632</v>
      </c>
      <c r="B94" s="41" t="s">
        <v>5221</v>
      </c>
      <c r="C94" s="41" t="s">
        <v>3667</v>
      </c>
      <c r="D94" s="41" t="s">
        <v>3666</v>
      </c>
      <c r="E94" s="41" t="s">
        <v>5631</v>
      </c>
      <c r="F94" s="41" t="s">
        <v>4478</v>
      </c>
      <c r="G94" s="46">
        <v>8</v>
      </c>
      <c r="H94" s="46">
        <v>1</v>
      </c>
      <c r="I94" s="46">
        <v>1</v>
      </c>
      <c r="J94" s="41" t="s">
        <v>3663</v>
      </c>
      <c r="K94" s="41" t="s">
        <v>4590</v>
      </c>
      <c r="L94" s="41" t="s">
        <v>4145</v>
      </c>
      <c r="M94" s="41" t="s">
        <v>5098</v>
      </c>
      <c r="N94" s="41" t="s">
        <v>5142</v>
      </c>
      <c r="O94" s="41" t="s">
        <v>5141</v>
      </c>
    </row>
    <row r="95" spans="1:15" x14ac:dyDescent="0.25">
      <c r="A95" s="41" t="s">
        <v>5630</v>
      </c>
      <c r="B95" s="41" t="s">
        <v>5221</v>
      </c>
      <c r="C95" s="41" t="s">
        <v>3667</v>
      </c>
      <c r="D95" s="41" t="s">
        <v>3666</v>
      </c>
      <c r="E95" s="41" t="s">
        <v>5629</v>
      </c>
      <c r="F95" s="41" t="s">
        <v>4478</v>
      </c>
      <c r="G95" s="46">
        <v>8</v>
      </c>
      <c r="H95" s="46">
        <v>1</v>
      </c>
      <c r="I95" s="46">
        <v>1</v>
      </c>
      <c r="J95" s="41" t="s">
        <v>3663</v>
      </c>
      <c r="K95" s="41" t="s">
        <v>4590</v>
      </c>
      <c r="L95" s="41" t="s">
        <v>4145</v>
      </c>
      <c r="M95" s="41" t="s">
        <v>5098</v>
      </c>
      <c r="N95" s="41" t="s">
        <v>5142</v>
      </c>
      <c r="O95" s="41" t="s">
        <v>5141</v>
      </c>
    </row>
    <row r="96" spans="1:15" x14ac:dyDescent="0.25">
      <c r="A96" s="41" t="s">
        <v>5628</v>
      </c>
      <c r="B96" s="41" t="s">
        <v>5221</v>
      </c>
      <c r="C96" s="41" t="s">
        <v>3667</v>
      </c>
      <c r="D96" s="41" t="s">
        <v>3666</v>
      </c>
      <c r="E96" s="41" t="s">
        <v>5627</v>
      </c>
      <c r="F96" s="41" t="s">
        <v>4478</v>
      </c>
      <c r="G96" s="46">
        <v>8</v>
      </c>
      <c r="H96" s="46">
        <v>1</v>
      </c>
      <c r="I96" s="46">
        <v>1</v>
      </c>
      <c r="J96" s="41" t="s">
        <v>3663</v>
      </c>
      <c r="K96" s="41" t="s">
        <v>4590</v>
      </c>
      <c r="L96" s="41" t="s">
        <v>4145</v>
      </c>
      <c r="M96" s="41" t="s">
        <v>5098</v>
      </c>
      <c r="N96" s="41" t="s">
        <v>5142</v>
      </c>
      <c r="O96" s="41" t="s">
        <v>5141</v>
      </c>
    </row>
    <row r="97" spans="1:15" x14ac:dyDescent="0.25">
      <c r="A97" s="41" t="s">
        <v>5626</v>
      </c>
      <c r="B97" s="41" t="s">
        <v>5198</v>
      </c>
      <c r="C97" s="41" t="s">
        <v>3667</v>
      </c>
      <c r="D97" s="41" t="s">
        <v>3666</v>
      </c>
      <c r="E97" s="41" t="s">
        <v>5625</v>
      </c>
      <c r="F97" s="41" t="s">
        <v>4478</v>
      </c>
      <c r="G97" s="46">
        <v>8</v>
      </c>
      <c r="H97" s="46">
        <v>1</v>
      </c>
      <c r="I97" s="46">
        <v>1</v>
      </c>
      <c r="J97" s="41" t="s">
        <v>3663</v>
      </c>
      <c r="K97" s="41" t="s">
        <v>4531</v>
      </c>
      <c r="L97" s="41" t="s">
        <v>4655</v>
      </c>
      <c r="M97" s="41" t="s">
        <v>5098</v>
      </c>
      <c r="N97" s="41" t="s">
        <v>5142</v>
      </c>
      <c r="O97" s="41" t="s">
        <v>5141</v>
      </c>
    </row>
    <row r="98" spans="1:15" x14ac:dyDescent="0.25">
      <c r="A98" s="41" t="s">
        <v>5624</v>
      </c>
      <c r="B98" s="41" t="s">
        <v>5221</v>
      </c>
      <c r="C98" s="41" t="s">
        <v>3667</v>
      </c>
      <c r="D98" s="41" t="s">
        <v>3666</v>
      </c>
      <c r="E98" s="41" t="s">
        <v>5623</v>
      </c>
      <c r="F98" s="41" t="s">
        <v>4478</v>
      </c>
      <c r="G98" s="46">
        <v>8</v>
      </c>
      <c r="H98" s="46">
        <v>1</v>
      </c>
      <c r="I98" s="46">
        <v>1</v>
      </c>
      <c r="J98" s="41" t="s">
        <v>3663</v>
      </c>
      <c r="K98" s="41" t="s">
        <v>4590</v>
      </c>
      <c r="L98" s="41" t="s">
        <v>4145</v>
      </c>
      <c r="M98" s="41" t="s">
        <v>5098</v>
      </c>
      <c r="N98" s="41" t="s">
        <v>5142</v>
      </c>
      <c r="O98" s="41" t="s">
        <v>5141</v>
      </c>
    </row>
    <row r="99" spans="1:15" x14ac:dyDescent="0.25">
      <c r="A99" s="41" t="s">
        <v>5622</v>
      </c>
      <c r="B99" s="41" t="s">
        <v>5221</v>
      </c>
      <c r="C99" s="41" t="s">
        <v>3667</v>
      </c>
      <c r="D99" s="41" t="s">
        <v>3666</v>
      </c>
      <c r="E99" s="41" t="s">
        <v>5621</v>
      </c>
      <c r="F99" s="41" t="s">
        <v>4478</v>
      </c>
      <c r="G99" s="46">
        <v>8</v>
      </c>
      <c r="H99" s="46">
        <v>1</v>
      </c>
      <c r="I99" s="46">
        <v>1</v>
      </c>
      <c r="J99" s="41" t="s">
        <v>3663</v>
      </c>
      <c r="K99" s="41" t="s">
        <v>4590</v>
      </c>
      <c r="L99" s="41" t="s">
        <v>4145</v>
      </c>
      <c r="M99" s="41" t="s">
        <v>5098</v>
      </c>
      <c r="N99" s="41" t="s">
        <v>5142</v>
      </c>
      <c r="O99" s="41" t="s">
        <v>5141</v>
      </c>
    </row>
    <row r="100" spans="1:15" x14ac:dyDescent="0.25">
      <c r="A100" s="41" t="s">
        <v>5620</v>
      </c>
      <c r="B100" s="41" t="s">
        <v>5221</v>
      </c>
      <c r="C100" s="41" t="s">
        <v>3667</v>
      </c>
      <c r="D100" s="41" t="s">
        <v>3666</v>
      </c>
      <c r="E100" s="41" t="s">
        <v>5619</v>
      </c>
      <c r="F100" s="41" t="s">
        <v>4478</v>
      </c>
      <c r="G100" s="46">
        <v>8</v>
      </c>
      <c r="H100" s="46">
        <v>1</v>
      </c>
      <c r="I100" s="46">
        <v>1</v>
      </c>
      <c r="J100" s="41" t="s">
        <v>3663</v>
      </c>
      <c r="K100" s="41" t="s">
        <v>4590</v>
      </c>
      <c r="L100" s="41" t="s">
        <v>4145</v>
      </c>
      <c r="M100" s="41" t="s">
        <v>5098</v>
      </c>
      <c r="N100" s="41" t="s">
        <v>5142</v>
      </c>
      <c r="O100" s="41" t="s">
        <v>5141</v>
      </c>
    </row>
    <row r="101" spans="1:15" x14ac:dyDescent="0.25">
      <c r="A101" s="41" t="s">
        <v>5618</v>
      </c>
      <c r="B101" s="41" t="s">
        <v>5221</v>
      </c>
      <c r="C101" s="41" t="s">
        <v>3667</v>
      </c>
      <c r="D101" s="41" t="s">
        <v>3666</v>
      </c>
      <c r="E101" s="41" t="s">
        <v>5617</v>
      </c>
      <c r="F101" s="41" t="s">
        <v>4478</v>
      </c>
      <c r="G101" s="46">
        <v>8</v>
      </c>
      <c r="H101" s="46">
        <v>1</v>
      </c>
      <c r="I101" s="46">
        <v>1</v>
      </c>
      <c r="J101" s="41" t="s">
        <v>3663</v>
      </c>
      <c r="K101" s="41" t="s">
        <v>4590</v>
      </c>
      <c r="L101" s="41" t="s">
        <v>4145</v>
      </c>
      <c r="M101" s="41" t="s">
        <v>5098</v>
      </c>
      <c r="N101" s="41" t="s">
        <v>5142</v>
      </c>
      <c r="O101" s="41" t="s">
        <v>5141</v>
      </c>
    </row>
    <row r="102" spans="1:15" x14ac:dyDescent="0.25">
      <c r="A102" s="41" t="s">
        <v>5616</v>
      </c>
      <c r="B102" s="41" t="s">
        <v>5221</v>
      </c>
      <c r="C102" s="41" t="s">
        <v>3667</v>
      </c>
      <c r="D102" s="41" t="s">
        <v>3666</v>
      </c>
      <c r="E102" s="41" t="s">
        <v>5615</v>
      </c>
      <c r="F102" s="41" t="s">
        <v>4478</v>
      </c>
      <c r="G102" s="46">
        <v>8</v>
      </c>
      <c r="H102" s="46">
        <v>1</v>
      </c>
      <c r="I102" s="46">
        <v>1</v>
      </c>
      <c r="J102" s="41" t="s">
        <v>3663</v>
      </c>
      <c r="K102" s="41" t="s">
        <v>4590</v>
      </c>
      <c r="L102" s="41" t="s">
        <v>4145</v>
      </c>
      <c r="M102" s="41" t="s">
        <v>5098</v>
      </c>
      <c r="N102" s="41" t="s">
        <v>5142</v>
      </c>
      <c r="O102" s="41" t="s">
        <v>5141</v>
      </c>
    </row>
    <row r="103" spans="1:15" x14ac:dyDescent="0.25">
      <c r="A103" s="41" t="s">
        <v>5614</v>
      </c>
      <c r="B103" s="41" t="s">
        <v>5613</v>
      </c>
      <c r="C103" s="41" t="s">
        <v>3667</v>
      </c>
      <c r="D103" s="41" t="s">
        <v>3666</v>
      </c>
      <c r="E103" s="41" t="s">
        <v>5612</v>
      </c>
      <c r="F103" s="41" t="s">
        <v>4478</v>
      </c>
      <c r="G103" s="46">
        <v>8</v>
      </c>
      <c r="H103" s="46">
        <v>1</v>
      </c>
      <c r="I103" s="46">
        <v>1</v>
      </c>
      <c r="J103" s="41" t="s">
        <v>3663</v>
      </c>
      <c r="K103" s="41" t="s">
        <v>4531</v>
      </c>
      <c r="L103" s="41" t="s">
        <v>5611</v>
      </c>
      <c r="M103" s="41" t="s">
        <v>5098</v>
      </c>
      <c r="N103" s="41" t="s">
        <v>5142</v>
      </c>
      <c r="O103" s="41" t="s">
        <v>5141</v>
      </c>
    </row>
    <row r="104" spans="1:15" x14ac:dyDescent="0.25">
      <c r="A104" s="41" t="s">
        <v>5610</v>
      </c>
      <c r="B104" s="41" t="s">
        <v>5221</v>
      </c>
      <c r="C104" s="41" t="s">
        <v>3674</v>
      </c>
      <c r="D104" s="41" t="s">
        <v>3666</v>
      </c>
      <c r="E104" s="41" t="s">
        <v>3606</v>
      </c>
      <c r="F104" s="41" t="s">
        <v>4478</v>
      </c>
      <c r="G104" s="46">
        <v>8</v>
      </c>
      <c r="H104" s="46">
        <v>1</v>
      </c>
      <c r="I104" s="46">
        <v>0</v>
      </c>
      <c r="J104" s="41" t="s">
        <v>3663</v>
      </c>
      <c r="K104" s="41" t="s">
        <v>4590</v>
      </c>
      <c r="L104" s="41" t="s">
        <v>4145</v>
      </c>
      <c r="M104" s="41" t="s">
        <v>5098</v>
      </c>
      <c r="N104" s="41" t="s">
        <v>5142</v>
      </c>
      <c r="O104" s="41" t="s">
        <v>5141</v>
      </c>
    </row>
    <row r="105" spans="1:15" x14ac:dyDescent="0.25">
      <c r="A105" s="41" t="s">
        <v>5609</v>
      </c>
      <c r="B105" s="41" t="s">
        <v>5221</v>
      </c>
      <c r="C105" s="41" t="s">
        <v>3667</v>
      </c>
      <c r="D105" s="41" t="s">
        <v>3666</v>
      </c>
      <c r="E105" s="41" t="s">
        <v>5608</v>
      </c>
      <c r="F105" s="41" t="s">
        <v>4478</v>
      </c>
      <c r="G105" s="46">
        <v>8</v>
      </c>
      <c r="H105" s="46">
        <v>1</v>
      </c>
      <c r="I105" s="46">
        <v>1</v>
      </c>
      <c r="J105" s="41" t="s">
        <v>3663</v>
      </c>
      <c r="K105" s="41" t="s">
        <v>4590</v>
      </c>
      <c r="L105" s="41" t="s">
        <v>4145</v>
      </c>
      <c r="M105" s="41" t="s">
        <v>5098</v>
      </c>
      <c r="N105" s="41" t="s">
        <v>5142</v>
      </c>
      <c r="O105" s="41" t="s">
        <v>5141</v>
      </c>
    </row>
    <row r="106" spans="1:15" x14ac:dyDescent="0.25">
      <c r="A106" s="41" t="s">
        <v>5607</v>
      </c>
      <c r="B106" s="41" t="s">
        <v>5221</v>
      </c>
      <c r="C106" s="41" t="s">
        <v>3674</v>
      </c>
      <c r="D106" s="41" t="s">
        <v>3666</v>
      </c>
      <c r="E106" s="41" t="s">
        <v>3606</v>
      </c>
      <c r="F106" s="41" t="s">
        <v>4478</v>
      </c>
      <c r="G106" s="46">
        <v>0</v>
      </c>
      <c r="H106" s="46">
        <v>0</v>
      </c>
      <c r="I106" s="46">
        <v>0</v>
      </c>
      <c r="J106" s="41" t="s">
        <v>3663</v>
      </c>
      <c r="K106" s="41" t="s">
        <v>4590</v>
      </c>
      <c r="L106" s="41" t="s">
        <v>4145</v>
      </c>
      <c r="M106" s="41" t="s">
        <v>5098</v>
      </c>
      <c r="N106" s="41" t="s">
        <v>5142</v>
      </c>
      <c r="O106" s="41" t="s">
        <v>5141</v>
      </c>
    </row>
    <row r="107" spans="1:15" x14ac:dyDescent="0.25">
      <c r="A107" s="41" t="s">
        <v>5606</v>
      </c>
      <c r="B107" s="41" t="s">
        <v>5217</v>
      </c>
      <c r="C107" s="41" t="s">
        <v>3667</v>
      </c>
      <c r="D107" s="41" t="s">
        <v>3666</v>
      </c>
      <c r="E107" s="41" t="s">
        <v>5605</v>
      </c>
      <c r="F107" s="41" t="s">
        <v>4478</v>
      </c>
      <c r="G107" s="46">
        <v>8</v>
      </c>
      <c r="H107" s="46">
        <v>1</v>
      </c>
      <c r="I107" s="46">
        <v>1</v>
      </c>
      <c r="J107" s="41" t="s">
        <v>3663</v>
      </c>
      <c r="K107" s="41" t="s">
        <v>4531</v>
      </c>
      <c r="L107" s="41" t="s">
        <v>4659</v>
      </c>
      <c r="M107" s="41" t="s">
        <v>5098</v>
      </c>
      <c r="N107" s="41" t="s">
        <v>5142</v>
      </c>
      <c r="O107" s="41" t="s">
        <v>5141</v>
      </c>
    </row>
    <row r="108" spans="1:15" x14ac:dyDescent="0.25">
      <c r="A108" s="41" t="s">
        <v>5603</v>
      </c>
      <c r="B108" s="41" t="s">
        <v>5198</v>
      </c>
      <c r="C108" s="41" t="s">
        <v>3667</v>
      </c>
      <c r="D108" s="41" t="s">
        <v>4168</v>
      </c>
      <c r="E108" s="41" t="s">
        <v>5604</v>
      </c>
      <c r="F108" s="41" t="s">
        <v>4478</v>
      </c>
      <c r="G108" s="46">
        <v>8</v>
      </c>
      <c r="H108" s="46">
        <v>1</v>
      </c>
      <c r="I108" s="46">
        <v>1</v>
      </c>
      <c r="J108" s="41" t="s">
        <v>3663</v>
      </c>
      <c r="K108" s="41" t="s">
        <v>4531</v>
      </c>
      <c r="L108" s="41" t="s">
        <v>4655</v>
      </c>
      <c r="M108" s="41" t="s">
        <v>5098</v>
      </c>
      <c r="N108" s="41" t="s">
        <v>5142</v>
      </c>
      <c r="O108" s="41" t="s">
        <v>5141</v>
      </c>
    </row>
    <row r="109" spans="1:15" x14ac:dyDescent="0.25">
      <c r="A109" s="41" t="s">
        <v>5603</v>
      </c>
      <c r="B109" s="41" t="s">
        <v>5198</v>
      </c>
      <c r="C109" s="41" t="s">
        <v>3667</v>
      </c>
      <c r="D109" s="41" t="s">
        <v>3666</v>
      </c>
      <c r="E109" s="41" t="s">
        <v>3606</v>
      </c>
      <c r="F109" s="41" t="s">
        <v>4478</v>
      </c>
      <c r="G109" s="46">
        <v>8</v>
      </c>
      <c r="H109" s="46">
        <v>1</v>
      </c>
      <c r="I109" s="46">
        <v>0</v>
      </c>
      <c r="J109" s="41" t="s">
        <v>3663</v>
      </c>
      <c r="K109" s="41" t="s">
        <v>4531</v>
      </c>
      <c r="L109" s="41" t="s">
        <v>4655</v>
      </c>
      <c r="M109" s="41" t="s">
        <v>5098</v>
      </c>
      <c r="N109" s="41" t="s">
        <v>5142</v>
      </c>
      <c r="O109" s="41" t="s">
        <v>5141</v>
      </c>
    </row>
    <row r="110" spans="1:15" x14ac:dyDescent="0.25">
      <c r="A110" s="41" t="s">
        <v>5602</v>
      </c>
      <c r="B110" s="41" t="s">
        <v>5579</v>
      </c>
      <c r="C110" s="41" t="s">
        <v>3667</v>
      </c>
      <c r="D110" s="41" t="s">
        <v>3666</v>
      </c>
      <c r="E110" s="41" t="s">
        <v>5601</v>
      </c>
      <c r="F110" s="41" t="s">
        <v>4478</v>
      </c>
      <c r="G110" s="46">
        <v>8</v>
      </c>
      <c r="H110" s="46">
        <v>1</v>
      </c>
      <c r="I110" s="46">
        <v>1</v>
      </c>
      <c r="J110" s="41" t="s">
        <v>3663</v>
      </c>
      <c r="K110" s="41" t="s">
        <v>4531</v>
      </c>
      <c r="L110" s="41" t="s">
        <v>5053</v>
      </c>
      <c r="M110" s="41" t="s">
        <v>5098</v>
      </c>
      <c r="N110" s="41" t="s">
        <v>5142</v>
      </c>
      <c r="O110" s="41" t="s">
        <v>5141</v>
      </c>
    </row>
    <row r="111" spans="1:15" x14ac:dyDescent="0.25">
      <c r="A111" s="41" t="s">
        <v>5600</v>
      </c>
      <c r="B111" s="41" t="s">
        <v>5579</v>
      </c>
      <c r="C111" s="41" t="s">
        <v>3667</v>
      </c>
      <c r="D111" s="41" t="s">
        <v>3666</v>
      </c>
      <c r="E111" s="41" t="s">
        <v>5599</v>
      </c>
      <c r="F111" s="41" t="s">
        <v>4478</v>
      </c>
      <c r="G111" s="46">
        <v>8</v>
      </c>
      <c r="H111" s="46">
        <v>1</v>
      </c>
      <c r="I111" s="46">
        <v>1</v>
      </c>
      <c r="J111" s="41" t="s">
        <v>3663</v>
      </c>
      <c r="K111" s="41" t="s">
        <v>4531</v>
      </c>
      <c r="L111" s="41" t="s">
        <v>5053</v>
      </c>
      <c r="M111" s="41" t="s">
        <v>5098</v>
      </c>
      <c r="N111" s="41" t="s">
        <v>5142</v>
      </c>
      <c r="O111" s="41" t="s">
        <v>5141</v>
      </c>
    </row>
    <row r="112" spans="1:15" x14ac:dyDescent="0.25">
      <c r="A112" s="41" t="s">
        <v>5598</v>
      </c>
      <c r="B112" s="41" t="s">
        <v>5579</v>
      </c>
      <c r="C112" s="41" t="s">
        <v>3667</v>
      </c>
      <c r="D112" s="41" t="s">
        <v>3666</v>
      </c>
      <c r="E112" s="41" t="s">
        <v>5597</v>
      </c>
      <c r="F112" s="41" t="s">
        <v>4478</v>
      </c>
      <c r="G112" s="46">
        <v>8</v>
      </c>
      <c r="H112" s="46">
        <v>1</v>
      </c>
      <c r="I112" s="46">
        <v>1</v>
      </c>
      <c r="J112" s="41" t="s">
        <v>3663</v>
      </c>
      <c r="K112" s="41" t="s">
        <v>4531</v>
      </c>
      <c r="L112" s="41" t="s">
        <v>5053</v>
      </c>
      <c r="M112" s="41" t="s">
        <v>5098</v>
      </c>
      <c r="N112" s="41" t="s">
        <v>5142</v>
      </c>
      <c r="O112" s="41" t="s">
        <v>5141</v>
      </c>
    </row>
    <row r="113" spans="1:15" x14ac:dyDescent="0.25">
      <c r="A113" s="41" t="s">
        <v>5596</v>
      </c>
      <c r="B113" s="41" t="s">
        <v>5579</v>
      </c>
      <c r="C113" s="41" t="s">
        <v>3674</v>
      </c>
      <c r="D113" s="41" t="s">
        <v>3707</v>
      </c>
      <c r="E113" s="41" t="s">
        <v>3606</v>
      </c>
      <c r="F113" s="41" t="s">
        <v>4478</v>
      </c>
      <c r="G113" s="46">
        <v>0</v>
      </c>
      <c r="H113" s="46">
        <v>0</v>
      </c>
      <c r="I113" s="46">
        <v>0</v>
      </c>
      <c r="J113" s="41" t="s">
        <v>3663</v>
      </c>
      <c r="K113" s="41" t="s">
        <v>4531</v>
      </c>
      <c r="L113" s="41" t="s">
        <v>5053</v>
      </c>
      <c r="M113" s="41" t="s">
        <v>5098</v>
      </c>
      <c r="N113" s="41" t="s">
        <v>5142</v>
      </c>
      <c r="O113" s="41" t="s">
        <v>5141</v>
      </c>
    </row>
    <row r="114" spans="1:15" x14ac:dyDescent="0.25">
      <c r="A114" s="41" t="s">
        <v>5596</v>
      </c>
      <c r="B114" s="41" t="s">
        <v>5579</v>
      </c>
      <c r="C114" s="41" t="s">
        <v>3667</v>
      </c>
      <c r="D114" s="41" t="s">
        <v>3666</v>
      </c>
      <c r="E114" s="41" t="s">
        <v>3606</v>
      </c>
      <c r="F114" s="41" t="s">
        <v>4478</v>
      </c>
      <c r="G114" s="46">
        <v>0</v>
      </c>
      <c r="H114" s="46">
        <v>0</v>
      </c>
      <c r="I114" s="46">
        <v>0</v>
      </c>
      <c r="J114" s="41" t="s">
        <v>3663</v>
      </c>
      <c r="K114" s="41" t="s">
        <v>4531</v>
      </c>
      <c r="L114" s="41" t="s">
        <v>5053</v>
      </c>
      <c r="M114" s="41" t="s">
        <v>5098</v>
      </c>
      <c r="N114" s="41" t="s">
        <v>5142</v>
      </c>
      <c r="O114" s="41" t="s">
        <v>5141</v>
      </c>
    </row>
    <row r="115" spans="1:15" x14ac:dyDescent="0.25">
      <c r="A115" s="41" t="s">
        <v>5595</v>
      </c>
      <c r="B115" s="41" t="s">
        <v>5579</v>
      </c>
      <c r="C115" s="41" t="s">
        <v>3667</v>
      </c>
      <c r="D115" s="41" t="s">
        <v>3666</v>
      </c>
      <c r="E115" s="41" t="s">
        <v>5594</v>
      </c>
      <c r="F115" s="41" t="s">
        <v>4478</v>
      </c>
      <c r="G115" s="46">
        <v>8</v>
      </c>
      <c r="H115" s="46">
        <v>1</v>
      </c>
      <c r="I115" s="46">
        <v>1</v>
      </c>
      <c r="J115" s="41" t="s">
        <v>3663</v>
      </c>
      <c r="K115" s="41" t="s">
        <v>4531</v>
      </c>
      <c r="L115" s="41" t="s">
        <v>5053</v>
      </c>
      <c r="M115" s="41" t="s">
        <v>5098</v>
      </c>
      <c r="N115" s="41" t="s">
        <v>5142</v>
      </c>
      <c r="O115" s="41" t="s">
        <v>5141</v>
      </c>
    </row>
    <row r="116" spans="1:15" x14ac:dyDescent="0.25">
      <c r="A116" s="41" t="s">
        <v>5593</v>
      </c>
      <c r="B116" s="41" t="s">
        <v>5579</v>
      </c>
      <c r="C116" s="41" t="s">
        <v>3674</v>
      </c>
      <c r="D116" s="41" t="s">
        <v>3666</v>
      </c>
      <c r="E116" s="41" t="s">
        <v>3606</v>
      </c>
      <c r="F116" s="41" t="s">
        <v>4478</v>
      </c>
      <c r="G116" s="46">
        <v>0</v>
      </c>
      <c r="H116" s="46">
        <v>0</v>
      </c>
      <c r="I116" s="46">
        <v>0</v>
      </c>
      <c r="J116" s="41" t="s">
        <v>3663</v>
      </c>
      <c r="K116" s="41" t="s">
        <v>4531</v>
      </c>
      <c r="L116" s="41" t="s">
        <v>5053</v>
      </c>
      <c r="M116" s="41" t="s">
        <v>5098</v>
      </c>
      <c r="N116" s="41" t="s">
        <v>5142</v>
      </c>
      <c r="O116" s="41" t="s">
        <v>5141</v>
      </c>
    </row>
    <row r="117" spans="1:15" x14ac:dyDescent="0.25">
      <c r="A117" s="41" t="s">
        <v>5591</v>
      </c>
      <c r="B117" s="41" t="s">
        <v>5579</v>
      </c>
      <c r="C117" s="41" t="s">
        <v>3667</v>
      </c>
      <c r="D117" s="41" t="s">
        <v>3750</v>
      </c>
      <c r="E117" s="41" t="s">
        <v>5592</v>
      </c>
      <c r="F117" s="41" t="s">
        <v>4478</v>
      </c>
      <c r="G117" s="46">
        <v>8</v>
      </c>
      <c r="H117" s="46">
        <v>1</v>
      </c>
      <c r="I117" s="46">
        <v>1</v>
      </c>
      <c r="J117" s="41" t="s">
        <v>3663</v>
      </c>
      <c r="K117" s="41" t="s">
        <v>4531</v>
      </c>
      <c r="L117" s="41" t="s">
        <v>5053</v>
      </c>
      <c r="M117" s="41" t="s">
        <v>5098</v>
      </c>
      <c r="N117" s="41" t="s">
        <v>5142</v>
      </c>
      <c r="O117" s="41" t="s">
        <v>5141</v>
      </c>
    </row>
    <row r="118" spans="1:15" x14ac:dyDescent="0.25">
      <c r="A118" s="41" t="s">
        <v>5591</v>
      </c>
      <c r="B118" s="41" t="s">
        <v>5579</v>
      </c>
      <c r="C118" s="41" t="s">
        <v>3667</v>
      </c>
      <c r="D118" s="41" t="s">
        <v>3707</v>
      </c>
      <c r="E118" s="41" t="s">
        <v>3606</v>
      </c>
      <c r="F118" s="41" t="s">
        <v>4478</v>
      </c>
      <c r="G118" s="46">
        <v>8</v>
      </c>
      <c r="H118" s="46">
        <v>1</v>
      </c>
      <c r="I118" s="46">
        <v>0</v>
      </c>
      <c r="J118" s="41" t="s">
        <v>3663</v>
      </c>
      <c r="K118" s="41" t="s">
        <v>4531</v>
      </c>
      <c r="L118" s="41" t="s">
        <v>5053</v>
      </c>
      <c r="M118" s="41" t="s">
        <v>5098</v>
      </c>
      <c r="N118" s="41" t="s">
        <v>5142</v>
      </c>
      <c r="O118" s="41" t="s">
        <v>5141</v>
      </c>
    </row>
    <row r="119" spans="1:15" x14ac:dyDescent="0.25">
      <c r="A119" s="41" t="s">
        <v>5591</v>
      </c>
      <c r="B119" s="41" t="s">
        <v>5579</v>
      </c>
      <c r="C119" s="41" t="s">
        <v>3674</v>
      </c>
      <c r="D119" s="41" t="s">
        <v>3666</v>
      </c>
      <c r="E119" s="41" t="s">
        <v>3606</v>
      </c>
      <c r="F119" s="41" t="s">
        <v>4478</v>
      </c>
      <c r="G119" s="46">
        <v>0</v>
      </c>
      <c r="H119" s="46">
        <v>0</v>
      </c>
      <c r="I119" s="46">
        <v>0</v>
      </c>
      <c r="J119" s="41" t="s">
        <v>3663</v>
      </c>
      <c r="K119" s="41" t="s">
        <v>4531</v>
      </c>
      <c r="L119" s="41" t="s">
        <v>5053</v>
      </c>
      <c r="M119" s="41" t="s">
        <v>5098</v>
      </c>
      <c r="N119" s="41" t="s">
        <v>5142</v>
      </c>
      <c r="O119" s="41" t="s">
        <v>5141</v>
      </c>
    </row>
    <row r="120" spans="1:15" x14ac:dyDescent="0.25">
      <c r="A120" s="41" t="s">
        <v>5590</v>
      </c>
      <c r="B120" s="41" t="s">
        <v>5579</v>
      </c>
      <c r="C120" s="41" t="s">
        <v>3674</v>
      </c>
      <c r="D120" s="41" t="s">
        <v>3666</v>
      </c>
      <c r="E120" s="41" t="s">
        <v>3606</v>
      </c>
      <c r="F120" s="41" t="s">
        <v>4478</v>
      </c>
      <c r="G120" s="46">
        <v>0</v>
      </c>
      <c r="H120" s="46">
        <v>0</v>
      </c>
      <c r="I120" s="46">
        <v>0</v>
      </c>
      <c r="J120" s="41" t="s">
        <v>3663</v>
      </c>
      <c r="K120" s="41" t="s">
        <v>4531</v>
      </c>
      <c r="L120" s="41" t="s">
        <v>5053</v>
      </c>
      <c r="M120" s="41" t="s">
        <v>5098</v>
      </c>
      <c r="N120" s="41" t="s">
        <v>5142</v>
      </c>
      <c r="O120" s="41" t="s">
        <v>5141</v>
      </c>
    </row>
    <row r="121" spans="1:15" x14ac:dyDescent="0.25">
      <c r="A121" s="41" t="s">
        <v>5586</v>
      </c>
      <c r="B121" s="41" t="s">
        <v>5579</v>
      </c>
      <c r="C121" s="41" t="s">
        <v>3667</v>
      </c>
      <c r="D121" s="41" t="s">
        <v>3750</v>
      </c>
      <c r="E121" s="41" t="s">
        <v>5589</v>
      </c>
      <c r="F121" s="41" t="s">
        <v>4478</v>
      </c>
      <c r="G121" s="46">
        <v>8</v>
      </c>
      <c r="H121" s="46">
        <v>1</v>
      </c>
      <c r="I121" s="46">
        <v>1</v>
      </c>
      <c r="J121" s="41" t="s">
        <v>3663</v>
      </c>
      <c r="K121" s="41" t="s">
        <v>4531</v>
      </c>
      <c r="L121" s="41" t="s">
        <v>5053</v>
      </c>
      <c r="M121" s="41" t="s">
        <v>5098</v>
      </c>
      <c r="N121" s="41" t="s">
        <v>5142</v>
      </c>
      <c r="O121" s="41" t="s">
        <v>5141</v>
      </c>
    </row>
    <row r="122" spans="1:15" x14ac:dyDescent="0.25">
      <c r="A122" s="41" t="s">
        <v>5586</v>
      </c>
      <c r="B122" s="41" t="s">
        <v>5579</v>
      </c>
      <c r="C122" s="41" t="s">
        <v>3667</v>
      </c>
      <c r="D122" s="41" t="s">
        <v>5588</v>
      </c>
      <c r="E122" s="41" t="s">
        <v>3606</v>
      </c>
      <c r="F122" s="41" t="s">
        <v>4478</v>
      </c>
      <c r="G122" s="46">
        <v>8</v>
      </c>
      <c r="H122" s="46">
        <v>1</v>
      </c>
      <c r="I122" s="46">
        <v>0</v>
      </c>
      <c r="J122" s="41" t="s">
        <v>3663</v>
      </c>
      <c r="K122" s="41" t="s">
        <v>4531</v>
      </c>
      <c r="L122" s="41" t="s">
        <v>5053</v>
      </c>
      <c r="M122" s="41" t="s">
        <v>5098</v>
      </c>
      <c r="N122" s="41" t="s">
        <v>5142</v>
      </c>
      <c r="O122" s="41" t="s">
        <v>5141</v>
      </c>
    </row>
    <row r="123" spans="1:15" x14ac:dyDescent="0.25">
      <c r="A123" s="41" t="s">
        <v>5586</v>
      </c>
      <c r="B123" s="41" t="s">
        <v>5579</v>
      </c>
      <c r="C123" s="41" t="s">
        <v>3667</v>
      </c>
      <c r="D123" s="41" t="s">
        <v>5587</v>
      </c>
      <c r="E123" s="41" t="s">
        <v>5585</v>
      </c>
      <c r="F123" s="41" t="s">
        <v>4478</v>
      </c>
      <c r="G123" s="46">
        <v>8</v>
      </c>
      <c r="H123" s="46">
        <v>1</v>
      </c>
      <c r="I123" s="46">
        <v>1</v>
      </c>
      <c r="J123" s="41" t="s">
        <v>3663</v>
      </c>
      <c r="K123" s="41" t="s">
        <v>4531</v>
      </c>
      <c r="L123" s="41" t="s">
        <v>5053</v>
      </c>
      <c r="M123" s="41" t="s">
        <v>5098</v>
      </c>
      <c r="N123" s="41" t="s">
        <v>5142</v>
      </c>
      <c r="O123" s="41" t="s">
        <v>5141</v>
      </c>
    </row>
    <row r="124" spans="1:15" x14ac:dyDescent="0.25">
      <c r="A124" s="41" t="s">
        <v>5586</v>
      </c>
      <c r="B124" s="41" t="s">
        <v>5579</v>
      </c>
      <c r="C124" s="41" t="s">
        <v>3667</v>
      </c>
      <c r="D124" s="41" t="s">
        <v>3666</v>
      </c>
      <c r="E124" s="41" t="s">
        <v>5585</v>
      </c>
      <c r="F124" s="41" t="s">
        <v>4478</v>
      </c>
      <c r="G124" s="46">
        <v>8</v>
      </c>
      <c r="H124" s="46">
        <v>1</v>
      </c>
      <c r="I124" s="46">
        <v>1</v>
      </c>
      <c r="J124" s="41" t="s">
        <v>3663</v>
      </c>
      <c r="K124" s="41" t="s">
        <v>4531</v>
      </c>
      <c r="L124" s="41" t="s">
        <v>5053</v>
      </c>
      <c r="M124" s="41" t="s">
        <v>5098</v>
      </c>
      <c r="N124" s="41" t="s">
        <v>5142</v>
      </c>
      <c r="O124" s="41" t="s">
        <v>5141</v>
      </c>
    </row>
    <row r="125" spans="1:15" x14ac:dyDescent="0.25">
      <c r="A125" s="41" t="s">
        <v>5584</v>
      </c>
      <c r="B125" s="41" t="s">
        <v>5579</v>
      </c>
      <c r="C125" s="41" t="s">
        <v>3674</v>
      </c>
      <c r="D125" s="41" t="s">
        <v>3666</v>
      </c>
      <c r="E125" s="41" t="s">
        <v>3606</v>
      </c>
      <c r="F125" s="41" t="s">
        <v>4478</v>
      </c>
      <c r="G125" s="46">
        <v>0</v>
      </c>
      <c r="H125" s="46">
        <v>0</v>
      </c>
      <c r="I125" s="46">
        <v>0</v>
      </c>
      <c r="J125" s="41" t="s">
        <v>3663</v>
      </c>
      <c r="K125" s="41" t="s">
        <v>4531</v>
      </c>
      <c r="L125" s="41" t="s">
        <v>5053</v>
      </c>
      <c r="M125" s="41" t="s">
        <v>5098</v>
      </c>
      <c r="N125" s="41" t="s">
        <v>5142</v>
      </c>
      <c r="O125" s="41" t="s">
        <v>5141</v>
      </c>
    </row>
    <row r="126" spans="1:15" x14ac:dyDescent="0.25">
      <c r="A126" s="41" t="s">
        <v>5583</v>
      </c>
      <c r="B126" s="41" t="s">
        <v>5579</v>
      </c>
      <c r="C126" s="41" t="s">
        <v>3674</v>
      </c>
      <c r="D126" s="41" t="s">
        <v>3666</v>
      </c>
      <c r="E126" s="41" t="s">
        <v>3606</v>
      </c>
      <c r="F126" s="41" t="s">
        <v>4478</v>
      </c>
      <c r="G126" s="46">
        <v>0</v>
      </c>
      <c r="H126" s="46">
        <v>0</v>
      </c>
      <c r="I126" s="46">
        <v>0</v>
      </c>
      <c r="J126" s="41" t="s">
        <v>3663</v>
      </c>
      <c r="K126" s="41" t="s">
        <v>4531</v>
      </c>
      <c r="L126" s="41" t="s">
        <v>5053</v>
      </c>
      <c r="M126" s="41" t="s">
        <v>5098</v>
      </c>
      <c r="N126" s="41" t="s">
        <v>5142</v>
      </c>
      <c r="O126" s="41" t="s">
        <v>5141</v>
      </c>
    </row>
    <row r="127" spans="1:15" x14ac:dyDescent="0.25">
      <c r="A127" s="41" t="s">
        <v>5582</v>
      </c>
      <c r="B127" s="41" t="s">
        <v>5579</v>
      </c>
      <c r="C127" s="41" t="s">
        <v>3667</v>
      </c>
      <c r="D127" s="41" t="s">
        <v>3666</v>
      </c>
      <c r="E127" s="41" t="s">
        <v>5581</v>
      </c>
      <c r="F127" s="41" t="s">
        <v>4478</v>
      </c>
      <c r="G127" s="46">
        <v>8</v>
      </c>
      <c r="H127" s="46">
        <v>1</v>
      </c>
      <c r="I127" s="46">
        <v>1</v>
      </c>
      <c r="J127" s="41" t="s">
        <v>3663</v>
      </c>
      <c r="K127" s="41" t="s">
        <v>4531</v>
      </c>
      <c r="L127" s="41" t="s">
        <v>5053</v>
      </c>
      <c r="M127" s="41" t="s">
        <v>5098</v>
      </c>
      <c r="N127" s="41" t="s">
        <v>5142</v>
      </c>
      <c r="O127" s="41" t="s">
        <v>5141</v>
      </c>
    </row>
    <row r="128" spans="1:15" x14ac:dyDescent="0.25">
      <c r="A128" s="41" t="s">
        <v>5580</v>
      </c>
      <c r="B128" s="41" t="s">
        <v>5579</v>
      </c>
      <c r="C128" s="41" t="s">
        <v>3667</v>
      </c>
      <c r="D128" s="41" t="s">
        <v>3666</v>
      </c>
      <c r="E128" s="41" t="s">
        <v>5578</v>
      </c>
      <c r="F128" s="41" t="s">
        <v>4478</v>
      </c>
      <c r="G128" s="46">
        <v>8</v>
      </c>
      <c r="H128" s="46">
        <v>1</v>
      </c>
      <c r="I128" s="46">
        <v>1</v>
      </c>
      <c r="J128" s="41" t="s">
        <v>3663</v>
      </c>
      <c r="K128" s="41" t="s">
        <v>4531</v>
      </c>
      <c r="L128" s="41" t="s">
        <v>5053</v>
      </c>
      <c r="M128" s="41" t="s">
        <v>5098</v>
      </c>
      <c r="N128" s="41" t="s">
        <v>5142</v>
      </c>
      <c r="O128" s="41" t="s">
        <v>5141</v>
      </c>
    </row>
    <row r="129" spans="1:15" x14ac:dyDescent="0.25">
      <c r="A129" s="41" t="s">
        <v>5577</v>
      </c>
      <c r="B129" s="41" t="s">
        <v>5576</v>
      </c>
      <c r="C129" s="41" t="s">
        <v>3667</v>
      </c>
      <c r="D129" s="41" t="s">
        <v>3666</v>
      </c>
      <c r="E129" s="41" t="s">
        <v>5575</v>
      </c>
      <c r="F129" s="41" t="s">
        <v>4478</v>
      </c>
      <c r="G129" s="46">
        <v>8</v>
      </c>
      <c r="H129" s="46">
        <v>1</v>
      </c>
      <c r="I129" s="46">
        <v>1</v>
      </c>
      <c r="J129" s="41" t="s">
        <v>3663</v>
      </c>
      <c r="K129" s="41" t="s">
        <v>4531</v>
      </c>
      <c r="L129" s="41" t="s">
        <v>5053</v>
      </c>
      <c r="M129" s="41" t="s">
        <v>5098</v>
      </c>
      <c r="N129" s="41" t="s">
        <v>5142</v>
      </c>
      <c r="O129" s="41" t="s">
        <v>5141</v>
      </c>
    </row>
    <row r="130" spans="1:15" x14ac:dyDescent="0.25">
      <c r="A130" s="41" t="s">
        <v>5574</v>
      </c>
      <c r="B130" s="41" t="s">
        <v>5573</v>
      </c>
      <c r="C130" s="41" t="s">
        <v>3667</v>
      </c>
      <c r="D130" s="41" t="s">
        <v>3666</v>
      </c>
      <c r="E130" s="41" t="s">
        <v>5572</v>
      </c>
      <c r="F130" s="41" t="s">
        <v>4478</v>
      </c>
      <c r="G130" s="46">
        <v>8</v>
      </c>
      <c r="H130" s="46">
        <v>1</v>
      </c>
      <c r="I130" s="46">
        <v>1</v>
      </c>
      <c r="J130" s="41" t="s">
        <v>3663</v>
      </c>
      <c r="K130" s="41" t="s">
        <v>4531</v>
      </c>
      <c r="L130" s="41" t="s">
        <v>5053</v>
      </c>
      <c r="M130" s="41" t="s">
        <v>5098</v>
      </c>
      <c r="N130" s="41" t="s">
        <v>5142</v>
      </c>
      <c r="O130" s="41" t="s">
        <v>5141</v>
      </c>
    </row>
    <row r="131" spans="1:15" x14ac:dyDescent="0.25">
      <c r="A131" s="41" t="s">
        <v>5571</v>
      </c>
      <c r="B131" s="41" t="s">
        <v>5564</v>
      </c>
      <c r="C131" s="41" t="s">
        <v>3667</v>
      </c>
      <c r="D131" s="41" t="s">
        <v>3666</v>
      </c>
      <c r="E131" s="41" t="s">
        <v>5570</v>
      </c>
      <c r="F131" s="41" t="s">
        <v>4478</v>
      </c>
      <c r="G131" s="46">
        <v>8</v>
      </c>
      <c r="H131" s="46">
        <v>1</v>
      </c>
      <c r="I131" s="46">
        <v>1</v>
      </c>
      <c r="J131" s="41" t="s">
        <v>3663</v>
      </c>
      <c r="K131" s="41" t="s">
        <v>4590</v>
      </c>
      <c r="L131" s="41" t="s">
        <v>5559</v>
      </c>
      <c r="M131" s="41" t="s">
        <v>5098</v>
      </c>
      <c r="N131" s="41" t="s">
        <v>5142</v>
      </c>
      <c r="O131" s="41" t="s">
        <v>5141</v>
      </c>
    </row>
    <row r="132" spans="1:15" x14ac:dyDescent="0.25">
      <c r="A132" s="41" t="s">
        <v>5569</v>
      </c>
      <c r="B132" s="41" t="s">
        <v>5564</v>
      </c>
      <c r="C132" s="41" t="s">
        <v>3667</v>
      </c>
      <c r="D132" s="41" t="s">
        <v>3666</v>
      </c>
      <c r="E132" s="41" t="s">
        <v>5568</v>
      </c>
      <c r="F132" s="41" t="s">
        <v>4478</v>
      </c>
      <c r="G132" s="46">
        <v>8</v>
      </c>
      <c r="H132" s="46">
        <v>1</v>
      </c>
      <c r="I132" s="46">
        <v>1</v>
      </c>
      <c r="J132" s="41" t="s">
        <v>3663</v>
      </c>
      <c r="K132" s="41" t="s">
        <v>4590</v>
      </c>
      <c r="L132" s="41" t="s">
        <v>5559</v>
      </c>
      <c r="M132" s="41" t="s">
        <v>5098</v>
      </c>
      <c r="N132" s="41" t="s">
        <v>5142</v>
      </c>
      <c r="O132" s="41" t="s">
        <v>5141</v>
      </c>
    </row>
    <row r="133" spans="1:15" x14ac:dyDescent="0.25">
      <c r="A133" s="41" t="s">
        <v>5567</v>
      </c>
      <c r="B133" s="41" t="s">
        <v>5564</v>
      </c>
      <c r="C133" s="41" t="s">
        <v>3667</v>
      </c>
      <c r="D133" s="41" t="s">
        <v>3666</v>
      </c>
      <c r="E133" s="41" t="s">
        <v>5566</v>
      </c>
      <c r="F133" s="41" t="s">
        <v>4478</v>
      </c>
      <c r="G133" s="46">
        <v>8</v>
      </c>
      <c r="H133" s="46">
        <v>1</v>
      </c>
      <c r="I133" s="46">
        <v>1</v>
      </c>
      <c r="J133" s="41" t="s">
        <v>3663</v>
      </c>
      <c r="K133" s="41" t="s">
        <v>4590</v>
      </c>
      <c r="L133" s="41" t="s">
        <v>5559</v>
      </c>
      <c r="M133" s="41" t="s">
        <v>5098</v>
      </c>
      <c r="N133" s="41" t="s">
        <v>5142</v>
      </c>
      <c r="O133" s="41" t="s">
        <v>5141</v>
      </c>
    </row>
    <row r="134" spans="1:15" x14ac:dyDescent="0.25">
      <c r="A134" s="41" t="s">
        <v>5565</v>
      </c>
      <c r="B134" s="41" t="s">
        <v>5564</v>
      </c>
      <c r="C134" s="41" t="s">
        <v>3667</v>
      </c>
      <c r="D134" s="41" t="s">
        <v>3666</v>
      </c>
      <c r="E134" s="41" t="s">
        <v>5563</v>
      </c>
      <c r="F134" s="41" t="s">
        <v>4478</v>
      </c>
      <c r="G134" s="46">
        <v>8</v>
      </c>
      <c r="H134" s="46">
        <v>1</v>
      </c>
      <c r="I134" s="46">
        <v>1</v>
      </c>
      <c r="J134" s="41" t="s">
        <v>3663</v>
      </c>
      <c r="K134" s="41" t="s">
        <v>4590</v>
      </c>
      <c r="L134" s="41" t="s">
        <v>5559</v>
      </c>
      <c r="M134" s="41" t="s">
        <v>5098</v>
      </c>
      <c r="N134" s="41" t="s">
        <v>5142</v>
      </c>
      <c r="O134" s="41" t="s">
        <v>5141</v>
      </c>
    </row>
    <row r="135" spans="1:15" x14ac:dyDescent="0.25">
      <c r="A135" s="41" t="s">
        <v>5562</v>
      </c>
      <c r="B135" s="41" t="s">
        <v>5561</v>
      </c>
      <c r="C135" s="41" t="s">
        <v>3667</v>
      </c>
      <c r="D135" s="41" t="s">
        <v>3666</v>
      </c>
      <c r="E135" s="41" t="s">
        <v>5560</v>
      </c>
      <c r="F135" s="41" t="s">
        <v>4478</v>
      </c>
      <c r="G135" s="46">
        <v>8</v>
      </c>
      <c r="H135" s="46">
        <v>1</v>
      </c>
      <c r="I135" s="46">
        <v>1</v>
      </c>
      <c r="J135" s="41" t="s">
        <v>3663</v>
      </c>
      <c r="K135" s="41" t="s">
        <v>4590</v>
      </c>
      <c r="L135" s="41" t="s">
        <v>5559</v>
      </c>
      <c r="M135" s="41" t="s">
        <v>5098</v>
      </c>
      <c r="N135" s="41" t="s">
        <v>5142</v>
      </c>
      <c r="O135" s="41" t="s">
        <v>5141</v>
      </c>
    </row>
    <row r="136" spans="1:15" x14ac:dyDescent="0.25">
      <c r="A136" s="41" t="s">
        <v>5558</v>
      </c>
      <c r="B136" s="41" t="s">
        <v>5214</v>
      </c>
      <c r="C136" s="41" t="s">
        <v>3667</v>
      </c>
      <c r="D136" s="41" t="s">
        <v>3666</v>
      </c>
      <c r="E136" s="41" t="s">
        <v>5557</v>
      </c>
      <c r="F136" s="41" t="s">
        <v>4478</v>
      </c>
      <c r="G136" s="46">
        <v>8</v>
      </c>
      <c r="H136" s="46">
        <v>1</v>
      </c>
      <c r="I136" s="46">
        <v>1</v>
      </c>
      <c r="J136" s="41" t="s">
        <v>3663</v>
      </c>
      <c r="K136" s="41" t="s">
        <v>4488</v>
      </c>
      <c r="L136" s="41" t="s">
        <v>5554</v>
      </c>
      <c r="M136" s="41" t="s">
        <v>5098</v>
      </c>
      <c r="N136" s="41" t="s">
        <v>5142</v>
      </c>
      <c r="O136" s="41" t="s">
        <v>5141</v>
      </c>
    </row>
    <row r="137" spans="1:15" x14ac:dyDescent="0.25">
      <c r="A137" s="41" t="s">
        <v>5556</v>
      </c>
      <c r="B137" s="41" t="s">
        <v>5214</v>
      </c>
      <c r="C137" s="41" t="s">
        <v>3667</v>
      </c>
      <c r="D137" s="41" t="s">
        <v>3666</v>
      </c>
      <c r="E137" s="41" t="s">
        <v>5555</v>
      </c>
      <c r="F137" s="41" t="s">
        <v>4478</v>
      </c>
      <c r="G137" s="46">
        <v>8</v>
      </c>
      <c r="H137" s="46">
        <v>1</v>
      </c>
      <c r="I137" s="46">
        <v>1</v>
      </c>
      <c r="J137" s="41" t="s">
        <v>3663</v>
      </c>
      <c r="K137" s="41" t="s">
        <v>4488</v>
      </c>
      <c r="L137" s="41" t="s">
        <v>5554</v>
      </c>
      <c r="M137" s="41" t="s">
        <v>5098</v>
      </c>
      <c r="N137" s="41" t="s">
        <v>5142</v>
      </c>
      <c r="O137" s="41" t="s">
        <v>5141</v>
      </c>
    </row>
    <row r="138" spans="1:15" x14ac:dyDescent="0.25">
      <c r="A138" s="41" t="s">
        <v>5553</v>
      </c>
      <c r="B138" s="41" t="s">
        <v>5206</v>
      </c>
      <c r="C138" s="41" t="s">
        <v>3667</v>
      </c>
      <c r="D138" s="41" t="s">
        <v>3666</v>
      </c>
      <c r="E138" s="41" t="s">
        <v>5552</v>
      </c>
      <c r="F138" s="41" t="s">
        <v>4478</v>
      </c>
      <c r="G138" s="46">
        <v>8</v>
      </c>
      <c r="H138" s="46">
        <v>1</v>
      </c>
      <c r="I138" s="46">
        <v>1</v>
      </c>
      <c r="J138" s="41" t="s">
        <v>3663</v>
      </c>
      <c r="K138" s="41" t="s">
        <v>4488</v>
      </c>
      <c r="L138" s="41" t="s">
        <v>5452</v>
      </c>
      <c r="M138" s="41" t="s">
        <v>5098</v>
      </c>
      <c r="N138" s="41" t="s">
        <v>5142</v>
      </c>
      <c r="O138" s="41" t="s">
        <v>5141</v>
      </c>
    </row>
    <row r="139" spans="1:15" x14ac:dyDescent="0.25">
      <c r="A139" s="41" t="s">
        <v>5551</v>
      </c>
      <c r="B139" s="41" t="s">
        <v>5206</v>
      </c>
      <c r="C139" s="41" t="s">
        <v>3667</v>
      </c>
      <c r="D139" s="41" t="s">
        <v>3666</v>
      </c>
      <c r="E139" s="41" t="s">
        <v>5550</v>
      </c>
      <c r="F139" s="41" t="s">
        <v>4478</v>
      </c>
      <c r="G139" s="46">
        <v>8</v>
      </c>
      <c r="H139" s="46">
        <v>1</v>
      </c>
      <c r="I139" s="46">
        <v>1</v>
      </c>
      <c r="J139" s="41" t="s">
        <v>3663</v>
      </c>
      <c r="K139" s="41" t="s">
        <v>4488</v>
      </c>
      <c r="L139" s="41" t="s">
        <v>5452</v>
      </c>
      <c r="M139" s="41" t="s">
        <v>5098</v>
      </c>
      <c r="N139" s="41" t="s">
        <v>5142</v>
      </c>
      <c r="O139" s="41" t="s">
        <v>5141</v>
      </c>
    </row>
    <row r="140" spans="1:15" x14ac:dyDescent="0.25">
      <c r="A140" s="41" t="s">
        <v>5549</v>
      </c>
      <c r="B140" s="41" t="s">
        <v>5206</v>
      </c>
      <c r="C140" s="41" t="s">
        <v>3667</v>
      </c>
      <c r="D140" s="41" t="s">
        <v>3666</v>
      </c>
      <c r="E140" s="41" t="s">
        <v>5548</v>
      </c>
      <c r="F140" s="41" t="s">
        <v>4478</v>
      </c>
      <c r="G140" s="46">
        <v>8</v>
      </c>
      <c r="H140" s="46">
        <v>1</v>
      </c>
      <c r="I140" s="46">
        <v>1</v>
      </c>
      <c r="J140" s="41" t="s">
        <v>3663</v>
      </c>
      <c r="K140" s="41" t="s">
        <v>4488</v>
      </c>
      <c r="L140" s="41" t="s">
        <v>5452</v>
      </c>
      <c r="M140" s="41" t="s">
        <v>5098</v>
      </c>
      <c r="N140" s="41" t="s">
        <v>5142</v>
      </c>
      <c r="O140" s="41" t="s">
        <v>5141</v>
      </c>
    </row>
    <row r="141" spans="1:15" x14ac:dyDescent="0.25">
      <c r="A141" s="41" t="s">
        <v>5547</v>
      </c>
      <c r="B141" s="41" t="s">
        <v>5546</v>
      </c>
      <c r="C141" s="41" t="s">
        <v>3667</v>
      </c>
      <c r="D141" s="41" t="s">
        <v>3666</v>
      </c>
      <c r="E141" s="41" t="s">
        <v>5545</v>
      </c>
      <c r="F141" s="41" t="s">
        <v>4478</v>
      </c>
      <c r="G141" s="46">
        <v>8</v>
      </c>
      <c r="H141" s="46">
        <v>1</v>
      </c>
      <c r="I141" s="46">
        <v>1</v>
      </c>
      <c r="J141" s="41" t="s">
        <v>3663</v>
      </c>
      <c r="K141" s="41" t="s">
        <v>4488</v>
      </c>
      <c r="L141" s="41" t="s">
        <v>5452</v>
      </c>
      <c r="M141" s="41" t="s">
        <v>5098</v>
      </c>
      <c r="N141" s="41" t="s">
        <v>5142</v>
      </c>
      <c r="O141" s="41" t="s">
        <v>5141</v>
      </c>
    </row>
    <row r="142" spans="1:15" x14ac:dyDescent="0.25">
      <c r="A142" s="41" t="s">
        <v>5542</v>
      </c>
      <c r="B142" s="41" t="s">
        <v>5206</v>
      </c>
      <c r="C142" s="41" t="s">
        <v>3667</v>
      </c>
      <c r="D142" s="41" t="s">
        <v>4168</v>
      </c>
      <c r="E142" s="41" t="s">
        <v>5544</v>
      </c>
      <c r="F142" s="41" t="s">
        <v>4478</v>
      </c>
      <c r="G142" s="46">
        <v>8</v>
      </c>
      <c r="H142" s="46">
        <v>1</v>
      </c>
      <c r="I142" s="46">
        <v>1</v>
      </c>
      <c r="J142" s="41" t="s">
        <v>3663</v>
      </c>
      <c r="K142" s="41" t="s">
        <v>4488</v>
      </c>
      <c r="L142" s="41" t="s">
        <v>5452</v>
      </c>
      <c r="M142" s="41" t="s">
        <v>5098</v>
      </c>
      <c r="N142" s="41" t="s">
        <v>5142</v>
      </c>
      <c r="O142" s="41" t="s">
        <v>5141</v>
      </c>
    </row>
    <row r="143" spans="1:15" x14ac:dyDescent="0.25">
      <c r="A143" s="41" t="s">
        <v>5542</v>
      </c>
      <c r="B143" s="41" t="s">
        <v>5206</v>
      </c>
      <c r="C143" s="41" t="s">
        <v>3667</v>
      </c>
      <c r="D143" s="41" t="s">
        <v>5543</v>
      </c>
      <c r="E143" s="41" t="s">
        <v>3606</v>
      </c>
      <c r="F143" s="41" t="s">
        <v>4478</v>
      </c>
      <c r="G143" s="46">
        <v>8</v>
      </c>
      <c r="H143" s="46">
        <v>1</v>
      </c>
      <c r="I143" s="46">
        <v>0</v>
      </c>
      <c r="J143" s="41" t="s">
        <v>3663</v>
      </c>
      <c r="K143" s="41" t="s">
        <v>4488</v>
      </c>
      <c r="L143" s="41" t="s">
        <v>5452</v>
      </c>
      <c r="M143" s="41" t="s">
        <v>5098</v>
      </c>
      <c r="N143" s="41" t="s">
        <v>5142</v>
      </c>
      <c r="O143" s="41" t="s">
        <v>5141</v>
      </c>
    </row>
    <row r="144" spans="1:15" x14ac:dyDescent="0.25">
      <c r="A144" s="41" t="s">
        <v>5542</v>
      </c>
      <c r="B144" s="41" t="s">
        <v>5206</v>
      </c>
      <c r="C144" s="41" t="s">
        <v>3667</v>
      </c>
      <c r="D144" s="41" t="s">
        <v>3666</v>
      </c>
      <c r="E144" s="41" t="s">
        <v>5541</v>
      </c>
      <c r="F144" s="41" t="s">
        <v>4478</v>
      </c>
      <c r="G144" s="46">
        <v>8</v>
      </c>
      <c r="H144" s="46">
        <v>1</v>
      </c>
      <c r="I144" s="46">
        <v>1</v>
      </c>
      <c r="J144" s="41" t="s">
        <v>3663</v>
      </c>
      <c r="K144" s="41" t="s">
        <v>4488</v>
      </c>
      <c r="L144" s="41" t="s">
        <v>5452</v>
      </c>
      <c r="M144" s="41" t="s">
        <v>5098</v>
      </c>
      <c r="N144" s="41" t="s">
        <v>5142</v>
      </c>
      <c r="O144" s="41" t="s">
        <v>5141</v>
      </c>
    </row>
    <row r="145" spans="1:15" x14ac:dyDescent="0.25">
      <c r="A145" s="41" t="s">
        <v>5540</v>
      </c>
      <c r="B145" s="41" t="s">
        <v>5206</v>
      </c>
      <c r="C145" s="41" t="s">
        <v>3667</v>
      </c>
      <c r="D145" s="41" t="s">
        <v>3666</v>
      </c>
      <c r="E145" s="41" t="s">
        <v>5539</v>
      </c>
      <c r="F145" s="41" t="s">
        <v>4478</v>
      </c>
      <c r="G145" s="46">
        <v>8</v>
      </c>
      <c r="H145" s="46">
        <v>1</v>
      </c>
      <c r="I145" s="46">
        <v>1</v>
      </c>
      <c r="J145" s="41" t="s">
        <v>3663</v>
      </c>
      <c r="K145" s="41" t="s">
        <v>4488</v>
      </c>
      <c r="L145" s="41" t="s">
        <v>5452</v>
      </c>
      <c r="M145" s="41" t="s">
        <v>5098</v>
      </c>
      <c r="N145" s="41" t="s">
        <v>5142</v>
      </c>
      <c r="O145" s="41" t="s">
        <v>5141</v>
      </c>
    </row>
    <row r="146" spans="1:15" x14ac:dyDescent="0.25">
      <c r="A146" s="41" t="s">
        <v>5538</v>
      </c>
      <c r="B146" s="41" t="s">
        <v>5206</v>
      </c>
      <c r="C146" s="41" t="s">
        <v>3667</v>
      </c>
      <c r="D146" s="41" t="s">
        <v>3666</v>
      </c>
      <c r="E146" s="41" t="s">
        <v>5537</v>
      </c>
      <c r="F146" s="41" t="s">
        <v>4478</v>
      </c>
      <c r="G146" s="46">
        <v>8</v>
      </c>
      <c r="H146" s="46">
        <v>1</v>
      </c>
      <c r="I146" s="46">
        <v>1</v>
      </c>
      <c r="J146" s="41" t="s">
        <v>3663</v>
      </c>
      <c r="K146" s="41" t="s">
        <v>4488</v>
      </c>
      <c r="L146" s="41" t="s">
        <v>5452</v>
      </c>
      <c r="M146" s="41" t="s">
        <v>5098</v>
      </c>
      <c r="N146" s="41" t="s">
        <v>5142</v>
      </c>
      <c r="O146" s="41" t="s">
        <v>5141</v>
      </c>
    </row>
    <row r="147" spans="1:15" x14ac:dyDescent="0.25">
      <c r="A147" s="41" t="s">
        <v>5536</v>
      </c>
      <c r="B147" s="41" t="s">
        <v>5535</v>
      </c>
      <c r="C147" s="41" t="s">
        <v>3667</v>
      </c>
      <c r="D147" s="41" t="s">
        <v>3666</v>
      </c>
      <c r="E147" s="41" t="s">
        <v>5534</v>
      </c>
      <c r="F147" s="41" t="s">
        <v>4478</v>
      </c>
      <c r="G147" s="46">
        <v>8</v>
      </c>
      <c r="H147" s="46">
        <v>1</v>
      </c>
      <c r="I147" s="46">
        <v>1</v>
      </c>
      <c r="J147" s="41" t="s">
        <v>3663</v>
      </c>
      <c r="K147" s="41" t="s">
        <v>4488</v>
      </c>
      <c r="L147" s="41" t="s">
        <v>5452</v>
      </c>
      <c r="M147" s="41" t="s">
        <v>5098</v>
      </c>
      <c r="N147" s="41" t="s">
        <v>5142</v>
      </c>
      <c r="O147" s="41" t="s">
        <v>5141</v>
      </c>
    </row>
    <row r="148" spans="1:15" x14ac:dyDescent="0.25">
      <c r="A148" s="41" t="s">
        <v>5533</v>
      </c>
      <c r="B148" s="41" t="s">
        <v>5532</v>
      </c>
      <c r="C148" s="41" t="s">
        <v>3667</v>
      </c>
      <c r="D148" s="41" t="s">
        <v>3666</v>
      </c>
      <c r="E148" s="41" t="s">
        <v>5531</v>
      </c>
      <c r="F148" s="41" t="s">
        <v>4478</v>
      </c>
      <c r="G148" s="46">
        <v>8</v>
      </c>
      <c r="H148" s="46">
        <v>1</v>
      </c>
      <c r="I148" s="46">
        <v>1</v>
      </c>
      <c r="J148" s="41" t="s">
        <v>3663</v>
      </c>
      <c r="K148" s="41" t="s">
        <v>4488</v>
      </c>
      <c r="L148" s="41" t="s">
        <v>5452</v>
      </c>
      <c r="M148" s="41" t="s">
        <v>5098</v>
      </c>
      <c r="N148" s="41" t="s">
        <v>5142</v>
      </c>
      <c r="O148" s="41" t="s">
        <v>5141</v>
      </c>
    </row>
    <row r="149" spans="1:15" x14ac:dyDescent="0.25">
      <c r="A149" s="41" t="s">
        <v>5530</v>
      </c>
      <c r="B149" s="41" t="s">
        <v>5193</v>
      </c>
      <c r="C149" s="41" t="s">
        <v>3667</v>
      </c>
      <c r="D149" s="41" t="s">
        <v>3666</v>
      </c>
      <c r="E149" s="41" t="s">
        <v>5529</v>
      </c>
      <c r="F149" s="41" t="s">
        <v>4478</v>
      </c>
      <c r="G149" s="46">
        <v>8</v>
      </c>
      <c r="H149" s="46">
        <v>1</v>
      </c>
      <c r="I149" s="46">
        <v>1</v>
      </c>
      <c r="J149" s="41" t="s">
        <v>3663</v>
      </c>
      <c r="K149" s="41" t="s">
        <v>4488</v>
      </c>
      <c r="L149" s="41" t="s">
        <v>5527</v>
      </c>
      <c r="M149" s="41" t="s">
        <v>5098</v>
      </c>
      <c r="N149" s="41" t="s">
        <v>5142</v>
      </c>
      <c r="O149" s="41" t="s">
        <v>5141</v>
      </c>
    </row>
    <row r="150" spans="1:15" x14ac:dyDescent="0.25">
      <c r="A150" s="41" t="s">
        <v>5528</v>
      </c>
      <c r="B150" s="41" t="s">
        <v>5193</v>
      </c>
      <c r="C150" s="41" t="s">
        <v>3674</v>
      </c>
      <c r="D150" s="41" t="s">
        <v>3666</v>
      </c>
      <c r="E150" s="41" t="s">
        <v>3606</v>
      </c>
      <c r="F150" s="41" t="s">
        <v>4478</v>
      </c>
      <c r="G150" s="46">
        <v>0</v>
      </c>
      <c r="H150" s="46">
        <v>0</v>
      </c>
      <c r="I150" s="46">
        <v>0</v>
      </c>
      <c r="J150" s="41" t="s">
        <v>3663</v>
      </c>
      <c r="K150" s="41" t="s">
        <v>4488</v>
      </c>
      <c r="L150" s="41" t="s">
        <v>5527</v>
      </c>
      <c r="M150" s="41" t="s">
        <v>5098</v>
      </c>
      <c r="N150" s="41" t="s">
        <v>5142</v>
      </c>
      <c r="O150" s="41" t="s">
        <v>5141</v>
      </c>
    </row>
    <row r="151" spans="1:15" x14ac:dyDescent="0.25">
      <c r="A151" s="41" t="s">
        <v>5526</v>
      </c>
      <c r="B151" s="41" t="s">
        <v>5519</v>
      </c>
      <c r="C151" s="41" t="s">
        <v>3667</v>
      </c>
      <c r="D151" s="41" t="s">
        <v>3666</v>
      </c>
      <c r="E151" s="41" t="s">
        <v>5525</v>
      </c>
      <c r="F151" s="41" t="s">
        <v>4478</v>
      </c>
      <c r="G151" s="46">
        <v>8</v>
      </c>
      <c r="H151" s="46">
        <v>1</v>
      </c>
      <c r="I151" s="46">
        <v>1</v>
      </c>
      <c r="J151" s="41" t="s">
        <v>3663</v>
      </c>
      <c r="K151" s="41" t="s">
        <v>4531</v>
      </c>
      <c r="L151" s="41" t="s">
        <v>5517</v>
      </c>
      <c r="M151" s="41" t="s">
        <v>5098</v>
      </c>
      <c r="N151" s="41" t="s">
        <v>5142</v>
      </c>
      <c r="O151" s="41" t="s">
        <v>5141</v>
      </c>
    </row>
    <row r="152" spans="1:15" x14ac:dyDescent="0.25">
      <c r="A152" s="41" t="s">
        <v>5524</v>
      </c>
      <c r="B152" s="41" t="s">
        <v>5519</v>
      </c>
      <c r="C152" s="41" t="s">
        <v>3667</v>
      </c>
      <c r="D152" s="41" t="s">
        <v>3666</v>
      </c>
      <c r="E152" s="41" t="s">
        <v>5523</v>
      </c>
      <c r="F152" s="41" t="s">
        <v>4478</v>
      </c>
      <c r="G152" s="46">
        <v>8</v>
      </c>
      <c r="H152" s="46">
        <v>1</v>
      </c>
      <c r="I152" s="46">
        <v>1</v>
      </c>
      <c r="J152" s="41" t="s">
        <v>3663</v>
      </c>
      <c r="K152" s="41" t="s">
        <v>4531</v>
      </c>
      <c r="L152" s="41" t="s">
        <v>5517</v>
      </c>
      <c r="M152" s="41" t="s">
        <v>5098</v>
      </c>
      <c r="N152" s="41" t="s">
        <v>5142</v>
      </c>
      <c r="O152" s="41" t="s">
        <v>5141</v>
      </c>
    </row>
    <row r="153" spans="1:15" x14ac:dyDescent="0.25">
      <c r="A153" s="41" t="s">
        <v>5522</v>
      </c>
      <c r="B153" s="41" t="s">
        <v>5519</v>
      </c>
      <c r="C153" s="41" t="s">
        <v>3667</v>
      </c>
      <c r="D153" s="41" t="s">
        <v>3666</v>
      </c>
      <c r="E153" s="41" t="s">
        <v>5521</v>
      </c>
      <c r="F153" s="41" t="s">
        <v>4478</v>
      </c>
      <c r="G153" s="46">
        <v>8</v>
      </c>
      <c r="H153" s="46">
        <v>1</v>
      </c>
      <c r="I153" s="46">
        <v>1</v>
      </c>
      <c r="J153" s="41" t="s">
        <v>3663</v>
      </c>
      <c r="K153" s="41" t="s">
        <v>4531</v>
      </c>
      <c r="L153" s="41" t="s">
        <v>5517</v>
      </c>
      <c r="M153" s="41" t="s">
        <v>5098</v>
      </c>
      <c r="N153" s="41" t="s">
        <v>5142</v>
      </c>
      <c r="O153" s="41" t="s">
        <v>5141</v>
      </c>
    </row>
    <row r="154" spans="1:15" x14ac:dyDescent="0.25">
      <c r="A154" s="41" t="s">
        <v>5520</v>
      </c>
      <c r="B154" s="41" t="s">
        <v>5519</v>
      </c>
      <c r="C154" s="41" t="s">
        <v>3667</v>
      </c>
      <c r="D154" s="41" t="s">
        <v>3666</v>
      </c>
      <c r="E154" s="41" t="s">
        <v>5518</v>
      </c>
      <c r="F154" s="41" t="s">
        <v>4478</v>
      </c>
      <c r="G154" s="46">
        <v>8</v>
      </c>
      <c r="H154" s="46">
        <v>1</v>
      </c>
      <c r="I154" s="46">
        <v>1</v>
      </c>
      <c r="J154" s="41" t="s">
        <v>3663</v>
      </c>
      <c r="K154" s="41" t="s">
        <v>4531</v>
      </c>
      <c r="L154" s="41" t="s">
        <v>5517</v>
      </c>
      <c r="M154" s="41" t="s">
        <v>5098</v>
      </c>
      <c r="N154" s="41" t="s">
        <v>5142</v>
      </c>
      <c r="O154" s="41" t="s">
        <v>5141</v>
      </c>
    </row>
    <row r="155" spans="1:15" x14ac:dyDescent="0.25">
      <c r="A155" s="41" t="s">
        <v>5516</v>
      </c>
      <c r="B155" s="41" t="s">
        <v>5187</v>
      </c>
      <c r="C155" s="41" t="s">
        <v>3667</v>
      </c>
      <c r="D155" s="41" t="s">
        <v>3666</v>
      </c>
      <c r="E155" s="41" t="s">
        <v>5515</v>
      </c>
      <c r="F155" s="41" t="s">
        <v>4478</v>
      </c>
      <c r="G155" s="46">
        <v>8</v>
      </c>
      <c r="H155" s="46">
        <v>1</v>
      </c>
      <c r="I155" s="46">
        <v>1</v>
      </c>
      <c r="J155" s="41" t="s">
        <v>3663</v>
      </c>
      <c r="K155" s="41" t="s">
        <v>4488</v>
      </c>
      <c r="L155" s="41" t="s">
        <v>5514</v>
      </c>
      <c r="M155" s="41" t="s">
        <v>5098</v>
      </c>
      <c r="N155" s="41" t="s">
        <v>5142</v>
      </c>
      <c r="O155" s="41" t="s">
        <v>5141</v>
      </c>
    </row>
    <row r="156" spans="1:15" x14ac:dyDescent="0.25">
      <c r="A156" s="41" t="s">
        <v>5513</v>
      </c>
      <c r="B156" s="41" t="s">
        <v>5512</v>
      </c>
      <c r="C156" s="41" t="s">
        <v>3667</v>
      </c>
      <c r="D156" s="41" t="s">
        <v>3666</v>
      </c>
      <c r="E156" s="41" t="s">
        <v>5511</v>
      </c>
      <c r="F156" s="41" t="s">
        <v>4478</v>
      </c>
      <c r="G156" s="46">
        <v>8</v>
      </c>
      <c r="H156" s="46">
        <v>1</v>
      </c>
      <c r="I156" s="46">
        <v>1</v>
      </c>
      <c r="J156" s="41" t="s">
        <v>3663</v>
      </c>
      <c r="K156" s="41" t="s">
        <v>4096</v>
      </c>
      <c r="L156" s="41" t="s">
        <v>4527</v>
      </c>
      <c r="M156" s="41" t="s">
        <v>3763</v>
      </c>
      <c r="N156" s="41" t="s">
        <v>5142</v>
      </c>
      <c r="O156" s="41" t="s">
        <v>5141</v>
      </c>
    </row>
    <row r="157" spans="1:15" x14ac:dyDescent="0.25">
      <c r="A157" s="41" t="s">
        <v>5510</v>
      </c>
      <c r="B157" s="41" t="s">
        <v>5181</v>
      </c>
      <c r="C157" s="41" t="s">
        <v>3667</v>
      </c>
      <c r="D157" s="41" t="s">
        <v>3666</v>
      </c>
      <c r="E157" s="41" t="s">
        <v>5509</v>
      </c>
      <c r="F157" s="41" t="s">
        <v>4478</v>
      </c>
      <c r="G157" s="46">
        <v>8</v>
      </c>
      <c r="H157" s="46">
        <v>1</v>
      </c>
      <c r="I157" s="46">
        <v>1</v>
      </c>
      <c r="J157" s="41" t="s">
        <v>3663</v>
      </c>
      <c r="K157" s="41" t="s">
        <v>4597</v>
      </c>
      <c r="L157" s="41" t="s">
        <v>4600</v>
      </c>
      <c r="M157" s="41" t="s">
        <v>5098</v>
      </c>
      <c r="N157" s="41" t="s">
        <v>5142</v>
      </c>
      <c r="O157" s="41" t="s">
        <v>5141</v>
      </c>
    </row>
    <row r="158" spans="1:15" x14ac:dyDescent="0.25">
      <c r="A158" s="41" t="s">
        <v>5508</v>
      </c>
      <c r="B158" s="41" t="s">
        <v>5181</v>
      </c>
      <c r="C158" s="41" t="s">
        <v>3667</v>
      </c>
      <c r="D158" s="41" t="s">
        <v>3666</v>
      </c>
      <c r="E158" s="41" t="s">
        <v>5507</v>
      </c>
      <c r="F158" s="41" t="s">
        <v>4478</v>
      </c>
      <c r="G158" s="46">
        <v>8</v>
      </c>
      <c r="H158" s="46">
        <v>1</v>
      </c>
      <c r="I158" s="46">
        <v>1</v>
      </c>
      <c r="J158" s="41" t="s">
        <v>3663</v>
      </c>
      <c r="K158" s="41" t="s">
        <v>4597</v>
      </c>
      <c r="L158" s="41" t="s">
        <v>4600</v>
      </c>
      <c r="M158" s="41" t="s">
        <v>5098</v>
      </c>
      <c r="N158" s="41" t="s">
        <v>5142</v>
      </c>
      <c r="O158" s="41" t="s">
        <v>5141</v>
      </c>
    </row>
    <row r="159" spans="1:15" x14ac:dyDescent="0.25">
      <c r="A159" s="41" t="s">
        <v>5506</v>
      </c>
      <c r="B159" s="41" t="s">
        <v>5181</v>
      </c>
      <c r="C159" s="41" t="s">
        <v>3667</v>
      </c>
      <c r="D159" s="41" t="s">
        <v>3666</v>
      </c>
      <c r="E159" s="41" t="s">
        <v>5505</v>
      </c>
      <c r="F159" s="41" t="s">
        <v>4478</v>
      </c>
      <c r="G159" s="46">
        <v>8</v>
      </c>
      <c r="H159" s="46">
        <v>1</v>
      </c>
      <c r="I159" s="46">
        <v>1</v>
      </c>
      <c r="J159" s="41" t="s">
        <v>3663</v>
      </c>
      <c r="K159" s="41" t="s">
        <v>4597</v>
      </c>
      <c r="L159" s="41" t="s">
        <v>4600</v>
      </c>
      <c r="M159" s="41" t="s">
        <v>5098</v>
      </c>
      <c r="N159" s="41" t="s">
        <v>5142</v>
      </c>
      <c r="O159" s="41" t="s">
        <v>5141</v>
      </c>
    </row>
    <row r="160" spans="1:15" x14ac:dyDescent="0.25">
      <c r="A160" s="41" t="s">
        <v>5504</v>
      </c>
      <c r="B160" s="41" t="s">
        <v>5181</v>
      </c>
      <c r="C160" s="41" t="s">
        <v>3667</v>
      </c>
      <c r="D160" s="41" t="s">
        <v>3666</v>
      </c>
      <c r="E160" s="41" t="s">
        <v>5503</v>
      </c>
      <c r="F160" s="41" t="s">
        <v>4478</v>
      </c>
      <c r="G160" s="46">
        <v>8</v>
      </c>
      <c r="H160" s="46">
        <v>1</v>
      </c>
      <c r="I160" s="46">
        <v>1</v>
      </c>
      <c r="J160" s="41" t="s">
        <v>3663</v>
      </c>
      <c r="K160" s="41" t="s">
        <v>4597</v>
      </c>
      <c r="L160" s="41" t="s">
        <v>4600</v>
      </c>
      <c r="M160" s="41" t="s">
        <v>5098</v>
      </c>
      <c r="N160" s="41" t="s">
        <v>5142</v>
      </c>
      <c r="O160" s="41" t="s">
        <v>5141</v>
      </c>
    </row>
    <row r="161" spans="1:15" x14ac:dyDescent="0.25">
      <c r="A161" s="41" t="s">
        <v>5502</v>
      </c>
      <c r="B161" s="41" t="s">
        <v>5279</v>
      </c>
      <c r="C161" s="41" t="s">
        <v>3667</v>
      </c>
      <c r="D161" s="41" t="s">
        <v>3666</v>
      </c>
      <c r="E161" s="41" t="s">
        <v>5501</v>
      </c>
      <c r="F161" s="41" t="s">
        <v>4478</v>
      </c>
      <c r="G161" s="46">
        <v>8</v>
      </c>
      <c r="H161" s="46">
        <v>1</v>
      </c>
      <c r="I161" s="46">
        <v>1</v>
      </c>
      <c r="J161" s="41" t="s">
        <v>3663</v>
      </c>
      <c r="K161" s="41" t="s">
        <v>4488</v>
      </c>
      <c r="L161" s="41" t="s">
        <v>5500</v>
      </c>
      <c r="M161" s="41" t="s">
        <v>5098</v>
      </c>
      <c r="N161" s="41" t="s">
        <v>5142</v>
      </c>
      <c r="O161" s="41" t="s">
        <v>5141</v>
      </c>
    </row>
    <row r="162" spans="1:15" x14ac:dyDescent="0.25">
      <c r="A162" s="41" t="s">
        <v>5497</v>
      </c>
      <c r="B162" s="41" t="s">
        <v>5496</v>
      </c>
      <c r="C162" s="41" t="s">
        <v>3667</v>
      </c>
      <c r="D162" s="41" t="s">
        <v>5499</v>
      </c>
      <c r="E162" s="41" t="s">
        <v>3606</v>
      </c>
      <c r="F162" s="41" t="s">
        <v>4478</v>
      </c>
      <c r="G162" s="46">
        <v>8</v>
      </c>
      <c r="H162" s="46">
        <v>1</v>
      </c>
      <c r="I162" s="46">
        <v>0</v>
      </c>
      <c r="J162" s="41" t="s">
        <v>3663</v>
      </c>
      <c r="K162" s="41" t="s">
        <v>4590</v>
      </c>
      <c r="L162" s="41" t="s">
        <v>5495</v>
      </c>
      <c r="M162" s="41" t="s">
        <v>5098</v>
      </c>
      <c r="N162" s="41" t="s">
        <v>5142</v>
      </c>
      <c r="O162" s="41" t="s">
        <v>5141</v>
      </c>
    </row>
    <row r="163" spans="1:15" x14ac:dyDescent="0.25">
      <c r="A163" s="41" t="s">
        <v>5497</v>
      </c>
      <c r="B163" s="41" t="s">
        <v>5496</v>
      </c>
      <c r="C163" s="41" t="s">
        <v>3667</v>
      </c>
      <c r="D163" s="41" t="s">
        <v>4168</v>
      </c>
      <c r="E163" s="41" t="s">
        <v>5498</v>
      </c>
      <c r="F163" s="41" t="s">
        <v>4478</v>
      </c>
      <c r="G163" s="46">
        <v>8</v>
      </c>
      <c r="H163" s="46">
        <v>1</v>
      </c>
      <c r="I163" s="46">
        <v>1</v>
      </c>
      <c r="J163" s="41" t="s">
        <v>3663</v>
      </c>
      <c r="K163" s="41" t="s">
        <v>4590</v>
      </c>
      <c r="L163" s="41" t="s">
        <v>5495</v>
      </c>
      <c r="M163" s="41" t="s">
        <v>5098</v>
      </c>
      <c r="N163" s="41" t="s">
        <v>5142</v>
      </c>
      <c r="O163" s="41" t="s">
        <v>5141</v>
      </c>
    </row>
    <row r="164" spans="1:15" x14ac:dyDescent="0.25">
      <c r="A164" s="41" t="s">
        <v>5497</v>
      </c>
      <c r="B164" s="41" t="s">
        <v>5496</v>
      </c>
      <c r="C164" s="41" t="s">
        <v>3667</v>
      </c>
      <c r="D164" s="41" t="s">
        <v>3666</v>
      </c>
      <c r="E164" s="41" t="s">
        <v>3606</v>
      </c>
      <c r="F164" s="41" t="s">
        <v>4478</v>
      </c>
      <c r="G164" s="46">
        <v>8</v>
      </c>
      <c r="H164" s="46">
        <v>1</v>
      </c>
      <c r="I164" s="46">
        <v>0</v>
      </c>
      <c r="J164" s="41" t="s">
        <v>3663</v>
      </c>
      <c r="K164" s="41" t="s">
        <v>4590</v>
      </c>
      <c r="L164" s="41" t="s">
        <v>5495</v>
      </c>
      <c r="M164" s="41" t="s">
        <v>5098</v>
      </c>
      <c r="N164" s="41" t="s">
        <v>5142</v>
      </c>
      <c r="O164" s="41" t="s">
        <v>5141</v>
      </c>
    </row>
    <row r="165" spans="1:15" x14ac:dyDescent="0.25">
      <c r="A165" s="41" t="s">
        <v>5494</v>
      </c>
      <c r="B165" s="41" t="s">
        <v>5493</v>
      </c>
      <c r="C165" s="41" t="s">
        <v>3667</v>
      </c>
      <c r="D165" s="41" t="s">
        <v>3666</v>
      </c>
      <c r="E165" s="41" t="s">
        <v>5492</v>
      </c>
      <c r="F165" s="41" t="s">
        <v>4478</v>
      </c>
      <c r="G165" s="46">
        <v>8</v>
      </c>
      <c r="H165" s="46">
        <v>1</v>
      </c>
      <c r="I165" s="46">
        <v>1</v>
      </c>
      <c r="J165" s="41" t="s">
        <v>3663</v>
      </c>
      <c r="K165" s="41" t="s">
        <v>4604</v>
      </c>
      <c r="L165" s="41" t="s">
        <v>4612</v>
      </c>
      <c r="M165" s="41" t="s">
        <v>5098</v>
      </c>
      <c r="N165" s="41" t="s">
        <v>5142</v>
      </c>
      <c r="O165" s="41" t="s">
        <v>5141</v>
      </c>
    </row>
    <row r="166" spans="1:15" x14ac:dyDescent="0.25">
      <c r="A166" s="41" t="s">
        <v>5491</v>
      </c>
      <c r="B166" s="41" t="s">
        <v>5167</v>
      </c>
      <c r="C166" s="41" t="s">
        <v>3667</v>
      </c>
      <c r="D166" s="41" t="s">
        <v>3666</v>
      </c>
      <c r="E166" s="41" t="s">
        <v>5490</v>
      </c>
      <c r="F166" s="41" t="s">
        <v>4478</v>
      </c>
      <c r="G166" s="46">
        <v>8</v>
      </c>
      <c r="H166" s="46">
        <v>1</v>
      </c>
      <c r="I166" s="46">
        <v>1</v>
      </c>
      <c r="J166" s="41" t="s">
        <v>3663</v>
      </c>
      <c r="K166" s="41" t="s">
        <v>4488</v>
      </c>
      <c r="L166" s="41" t="s">
        <v>5489</v>
      </c>
      <c r="M166" s="41" t="s">
        <v>5098</v>
      </c>
      <c r="N166" s="41" t="s">
        <v>5142</v>
      </c>
      <c r="O166" s="41" t="s">
        <v>5141</v>
      </c>
    </row>
    <row r="167" spans="1:15" x14ac:dyDescent="0.25">
      <c r="A167" s="41" t="s">
        <v>5488</v>
      </c>
      <c r="B167" s="41" t="s">
        <v>5160</v>
      </c>
      <c r="C167" s="41" t="s">
        <v>3667</v>
      </c>
      <c r="D167" s="41" t="s">
        <v>3666</v>
      </c>
      <c r="E167" s="41" t="s">
        <v>5487</v>
      </c>
      <c r="F167" s="41" t="s">
        <v>4478</v>
      </c>
      <c r="G167" s="46">
        <v>8</v>
      </c>
      <c r="H167" s="46">
        <v>1</v>
      </c>
      <c r="I167" s="46">
        <v>1</v>
      </c>
      <c r="J167" s="41" t="s">
        <v>3663</v>
      </c>
      <c r="K167" s="41" t="s">
        <v>4597</v>
      </c>
      <c r="L167" s="41" t="s">
        <v>5480</v>
      </c>
      <c r="M167" s="41" t="s">
        <v>5098</v>
      </c>
      <c r="N167" s="41" t="s">
        <v>5142</v>
      </c>
      <c r="O167" s="41" t="s">
        <v>5141</v>
      </c>
    </row>
    <row r="168" spans="1:15" x14ac:dyDescent="0.25">
      <c r="A168" s="41" t="s">
        <v>5486</v>
      </c>
      <c r="B168" s="41" t="s">
        <v>5160</v>
      </c>
      <c r="C168" s="41" t="s">
        <v>3667</v>
      </c>
      <c r="D168" s="41" t="s">
        <v>3947</v>
      </c>
      <c r="E168" s="41" t="s">
        <v>5485</v>
      </c>
      <c r="F168" s="41" t="s">
        <v>4478</v>
      </c>
      <c r="G168" s="46">
        <v>8</v>
      </c>
      <c r="H168" s="46">
        <v>1</v>
      </c>
      <c r="I168" s="46">
        <v>1</v>
      </c>
      <c r="J168" s="41" t="s">
        <v>3663</v>
      </c>
      <c r="K168" s="41" t="s">
        <v>4597</v>
      </c>
      <c r="L168" s="41" t="s">
        <v>5480</v>
      </c>
      <c r="M168" s="41" t="s">
        <v>5098</v>
      </c>
      <c r="N168" s="41" t="s">
        <v>5142</v>
      </c>
      <c r="O168" s="41" t="s">
        <v>5141</v>
      </c>
    </row>
    <row r="169" spans="1:15" x14ac:dyDescent="0.25">
      <c r="A169" s="41" t="s">
        <v>5486</v>
      </c>
      <c r="B169" s="41" t="s">
        <v>5160</v>
      </c>
      <c r="C169" s="41" t="s">
        <v>3667</v>
      </c>
      <c r="D169" s="41" t="s">
        <v>3666</v>
      </c>
      <c r="E169" s="41" t="s">
        <v>5485</v>
      </c>
      <c r="F169" s="41" t="s">
        <v>4478</v>
      </c>
      <c r="G169" s="46">
        <v>8</v>
      </c>
      <c r="H169" s="46">
        <v>1</v>
      </c>
      <c r="I169" s="46">
        <v>1</v>
      </c>
      <c r="J169" s="41" t="s">
        <v>3663</v>
      </c>
      <c r="K169" s="41" t="s">
        <v>4597</v>
      </c>
      <c r="L169" s="41" t="s">
        <v>5480</v>
      </c>
      <c r="M169" s="41" t="s">
        <v>5098</v>
      </c>
      <c r="N169" s="41" t="s">
        <v>5142</v>
      </c>
      <c r="O169" s="41" t="s">
        <v>5141</v>
      </c>
    </row>
    <row r="170" spans="1:15" x14ac:dyDescent="0.25">
      <c r="A170" s="41" t="s">
        <v>5484</v>
      </c>
      <c r="B170" s="41" t="s">
        <v>5160</v>
      </c>
      <c r="C170" s="41" t="s">
        <v>3667</v>
      </c>
      <c r="D170" s="41" t="s">
        <v>3666</v>
      </c>
      <c r="E170" s="41" t="s">
        <v>5483</v>
      </c>
      <c r="F170" s="41" t="s">
        <v>4478</v>
      </c>
      <c r="G170" s="46">
        <v>8</v>
      </c>
      <c r="H170" s="46">
        <v>1</v>
      </c>
      <c r="I170" s="46">
        <v>1</v>
      </c>
      <c r="J170" s="41" t="s">
        <v>3663</v>
      </c>
      <c r="K170" s="41" t="s">
        <v>4597</v>
      </c>
      <c r="L170" s="41" t="s">
        <v>5480</v>
      </c>
      <c r="M170" s="41" t="s">
        <v>5098</v>
      </c>
      <c r="N170" s="41" t="s">
        <v>5142</v>
      </c>
      <c r="O170" s="41" t="s">
        <v>5141</v>
      </c>
    </row>
    <row r="171" spans="1:15" x14ac:dyDescent="0.25">
      <c r="A171" s="41" t="s">
        <v>5482</v>
      </c>
      <c r="B171" s="41" t="s">
        <v>5160</v>
      </c>
      <c r="C171" s="41" t="s">
        <v>3667</v>
      </c>
      <c r="D171" s="41" t="s">
        <v>3947</v>
      </c>
      <c r="E171" s="41" t="s">
        <v>5481</v>
      </c>
      <c r="F171" s="41" t="s">
        <v>4478</v>
      </c>
      <c r="G171" s="46">
        <v>8</v>
      </c>
      <c r="H171" s="46">
        <v>1</v>
      </c>
      <c r="I171" s="46">
        <v>1</v>
      </c>
      <c r="J171" s="41" t="s">
        <v>3663</v>
      </c>
      <c r="K171" s="41" t="s">
        <v>4597</v>
      </c>
      <c r="L171" s="41" t="s">
        <v>5480</v>
      </c>
      <c r="M171" s="41" t="s">
        <v>5098</v>
      </c>
      <c r="N171" s="41" t="s">
        <v>5142</v>
      </c>
      <c r="O171" s="41" t="s">
        <v>5141</v>
      </c>
    </row>
    <row r="172" spans="1:15" x14ac:dyDescent="0.25">
      <c r="A172" s="41" t="s">
        <v>5482</v>
      </c>
      <c r="B172" s="41" t="s">
        <v>5160</v>
      </c>
      <c r="C172" s="41" t="s">
        <v>3667</v>
      </c>
      <c r="D172" s="41" t="s">
        <v>3666</v>
      </c>
      <c r="E172" s="41" t="s">
        <v>5481</v>
      </c>
      <c r="F172" s="41" t="s">
        <v>4478</v>
      </c>
      <c r="G172" s="46">
        <v>8</v>
      </c>
      <c r="H172" s="46">
        <v>1</v>
      </c>
      <c r="I172" s="46">
        <v>1</v>
      </c>
      <c r="J172" s="41" t="s">
        <v>3663</v>
      </c>
      <c r="K172" s="41" t="s">
        <v>4597</v>
      </c>
      <c r="L172" s="41" t="s">
        <v>5480</v>
      </c>
      <c r="M172" s="41" t="s">
        <v>5098</v>
      </c>
      <c r="N172" s="41" t="s">
        <v>5142</v>
      </c>
      <c r="O172" s="41" t="s">
        <v>5141</v>
      </c>
    </row>
    <row r="173" spans="1:15" x14ac:dyDescent="0.25">
      <c r="A173" s="41" t="s">
        <v>5479</v>
      </c>
      <c r="B173" s="41" t="s">
        <v>5478</v>
      </c>
      <c r="C173" s="41" t="s">
        <v>3667</v>
      </c>
      <c r="D173" s="41" t="s">
        <v>3666</v>
      </c>
      <c r="E173" s="41" t="s">
        <v>5477</v>
      </c>
      <c r="F173" s="41" t="s">
        <v>4478</v>
      </c>
      <c r="G173" s="46">
        <v>8</v>
      </c>
      <c r="H173" s="46">
        <v>1</v>
      </c>
      <c r="I173" s="46">
        <v>1</v>
      </c>
      <c r="J173" s="41" t="s">
        <v>3663</v>
      </c>
      <c r="K173" s="41" t="s">
        <v>4597</v>
      </c>
      <c r="L173" s="41" t="s">
        <v>4801</v>
      </c>
      <c r="M173" s="41" t="s">
        <v>5098</v>
      </c>
      <c r="N173" s="41" t="s">
        <v>5142</v>
      </c>
      <c r="O173" s="41" t="s">
        <v>5141</v>
      </c>
    </row>
    <row r="174" spans="1:15" x14ac:dyDescent="0.25">
      <c r="A174" s="41" t="s">
        <v>5476</v>
      </c>
      <c r="B174" s="41" t="s">
        <v>5149</v>
      </c>
      <c r="C174" s="41" t="s">
        <v>3667</v>
      </c>
      <c r="D174" s="41" t="s">
        <v>3666</v>
      </c>
      <c r="E174" s="41" t="s">
        <v>5475</v>
      </c>
      <c r="F174" s="41" t="s">
        <v>4478</v>
      </c>
      <c r="G174" s="46">
        <v>8</v>
      </c>
      <c r="H174" s="46">
        <v>1</v>
      </c>
      <c r="I174" s="46">
        <v>1</v>
      </c>
      <c r="J174" s="41" t="s">
        <v>3663</v>
      </c>
      <c r="K174" s="41" t="s">
        <v>4597</v>
      </c>
      <c r="L174" s="41" t="s">
        <v>5470</v>
      </c>
      <c r="M174" s="41" t="s">
        <v>5098</v>
      </c>
      <c r="N174" s="41" t="s">
        <v>5142</v>
      </c>
      <c r="O174" s="41" t="s">
        <v>5141</v>
      </c>
    </row>
    <row r="175" spans="1:15" x14ac:dyDescent="0.25">
      <c r="A175" s="41" t="s">
        <v>5474</v>
      </c>
      <c r="B175" s="41" t="s">
        <v>5149</v>
      </c>
      <c r="C175" s="41" t="s">
        <v>3667</v>
      </c>
      <c r="D175" s="41" t="s">
        <v>3666</v>
      </c>
      <c r="E175" s="41" t="s">
        <v>5473</v>
      </c>
      <c r="F175" s="41" t="s">
        <v>4478</v>
      </c>
      <c r="G175" s="46">
        <v>8</v>
      </c>
      <c r="H175" s="46">
        <v>1</v>
      </c>
      <c r="I175" s="46">
        <v>1</v>
      </c>
      <c r="J175" s="41" t="s">
        <v>3663</v>
      </c>
      <c r="K175" s="41" t="s">
        <v>4597</v>
      </c>
      <c r="L175" s="41" t="s">
        <v>5470</v>
      </c>
      <c r="M175" s="41" t="s">
        <v>5098</v>
      </c>
      <c r="N175" s="41" t="s">
        <v>5142</v>
      </c>
      <c r="O175" s="41" t="s">
        <v>5141</v>
      </c>
    </row>
    <row r="176" spans="1:15" x14ac:dyDescent="0.25">
      <c r="A176" s="41" t="s">
        <v>5472</v>
      </c>
      <c r="B176" s="41" t="s">
        <v>5149</v>
      </c>
      <c r="C176" s="41" t="s">
        <v>3667</v>
      </c>
      <c r="D176" s="41" t="s">
        <v>3666</v>
      </c>
      <c r="E176" s="41" t="s">
        <v>5471</v>
      </c>
      <c r="F176" s="41" t="s">
        <v>4478</v>
      </c>
      <c r="G176" s="46">
        <v>8</v>
      </c>
      <c r="H176" s="46">
        <v>1</v>
      </c>
      <c r="I176" s="46">
        <v>1</v>
      </c>
      <c r="J176" s="41" t="s">
        <v>3663</v>
      </c>
      <c r="K176" s="41" t="s">
        <v>4597</v>
      </c>
      <c r="L176" s="41" t="s">
        <v>5470</v>
      </c>
      <c r="M176" s="41" t="s">
        <v>5098</v>
      </c>
      <c r="N176" s="41" t="s">
        <v>5142</v>
      </c>
      <c r="O176" s="41" t="s">
        <v>5141</v>
      </c>
    </row>
    <row r="177" spans="1:15" x14ac:dyDescent="0.25">
      <c r="A177" s="41" t="s">
        <v>5469</v>
      </c>
      <c r="B177" s="41" t="s">
        <v>5468</v>
      </c>
      <c r="C177" s="41" t="s">
        <v>3667</v>
      </c>
      <c r="D177" s="41" t="s">
        <v>3666</v>
      </c>
      <c r="E177" s="41" t="s">
        <v>5467</v>
      </c>
      <c r="F177" s="41" t="s">
        <v>4478</v>
      </c>
      <c r="G177" s="46">
        <v>8</v>
      </c>
      <c r="H177" s="46">
        <v>1</v>
      </c>
      <c r="I177" s="46">
        <v>1</v>
      </c>
      <c r="J177" s="41" t="s">
        <v>3663</v>
      </c>
      <c r="K177" s="41" t="s">
        <v>4597</v>
      </c>
      <c r="L177" s="41" t="s">
        <v>5466</v>
      </c>
      <c r="M177" s="41" t="s">
        <v>5098</v>
      </c>
      <c r="N177" s="41" t="s">
        <v>5142</v>
      </c>
      <c r="O177" s="41" t="s">
        <v>5141</v>
      </c>
    </row>
    <row r="178" spans="1:15" x14ac:dyDescent="0.25">
      <c r="A178" s="41" t="s">
        <v>5465</v>
      </c>
      <c r="B178" s="41" t="s">
        <v>5144</v>
      </c>
      <c r="C178" s="41" t="s">
        <v>3667</v>
      </c>
      <c r="D178" s="41" t="s">
        <v>3666</v>
      </c>
      <c r="E178" s="41" t="s">
        <v>5464</v>
      </c>
      <c r="F178" s="41" t="s">
        <v>4478</v>
      </c>
      <c r="G178" s="46">
        <v>8</v>
      </c>
      <c r="H178" s="46">
        <v>1</v>
      </c>
      <c r="I178" s="46">
        <v>1</v>
      </c>
      <c r="J178" s="41" t="s">
        <v>3663</v>
      </c>
      <c r="K178" s="41" t="s">
        <v>4597</v>
      </c>
      <c r="L178" s="41" t="s">
        <v>4801</v>
      </c>
      <c r="M178" s="41" t="s">
        <v>5098</v>
      </c>
      <c r="N178" s="41" t="s">
        <v>5142</v>
      </c>
      <c r="O178" s="41" t="s">
        <v>5141</v>
      </c>
    </row>
    <row r="179" spans="1:15" x14ac:dyDescent="0.25">
      <c r="A179" s="41" t="s">
        <v>5463</v>
      </c>
      <c r="B179" s="41" t="s">
        <v>5460</v>
      </c>
      <c r="C179" s="41" t="s">
        <v>3667</v>
      </c>
      <c r="D179" s="41" t="s">
        <v>3666</v>
      </c>
      <c r="E179" s="41" t="s">
        <v>5462</v>
      </c>
      <c r="F179" s="41" t="s">
        <v>4478</v>
      </c>
      <c r="G179" s="46">
        <v>8</v>
      </c>
      <c r="H179" s="46">
        <v>1</v>
      </c>
      <c r="I179" s="46">
        <v>1</v>
      </c>
      <c r="J179" s="41" t="s">
        <v>3663</v>
      </c>
      <c r="K179" s="41" t="s">
        <v>4531</v>
      </c>
      <c r="L179" s="41" t="s">
        <v>4530</v>
      </c>
      <c r="M179" s="41" t="s">
        <v>5098</v>
      </c>
      <c r="N179" s="41" t="s">
        <v>5142</v>
      </c>
      <c r="O179" s="41" t="s">
        <v>5141</v>
      </c>
    </row>
    <row r="180" spans="1:15" x14ac:dyDescent="0.25">
      <c r="A180" s="41" t="s">
        <v>5461</v>
      </c>
      <c r="B180" s="41" t="s">
        <v>5460</v>
      </c>
      <c r="C180" s="41" t="s">
        <v>3667</v>
      </c>
      <c r="D180" s="41" t="s">
        <v>3666</v>
      </c>
      <c r="E180" s="41" t="s">
        <v>5459</v>
      </c>
      <c r="F180" s="41" t="s">
        <v>4478</v>
      </c>
      <c r="G180" s="46">
        <v>8</v>
      </c>
      <c r="H180" s="46">
        <v>1</v>
      </c>
      <c r="I180" s="46">
        <v>1</v>
      </c>
      <c r="J180" s="41" t="s">
        <v>3663</v>
      </c>
      <c r="K180" s="41" t="s">
        <v>4531</v>
      </c>
      <c r="L180" s="41" t="s">
        <v>4530</v>
      </c>
      <c r="M180" s="41" t="s">
        <v>5098</v>
      </c>
      <c r="N180" s="41" t="s">
        <v>5142</v>
      </c>
      <c r="O180" s="41" t="s">
        <v>5141</v>
      </c>
    </row>
    <row r="181" spans="1:15" x14ac:dyDescent="0.25">
      <c r="A181" s="41" t="s">
        <v>5458</v>
      </c>
      <c r="B181" s="41" t="s">
        <v>5457</v>
      </c>
      <c r="C181" s="41" t="s">
        <v>3667</v>
      </c>
      <c r="D181" s="41" t="s">
        <v>3666</v>
      </c>
      <c r="E181" s="41" t="s">
        <v>5456</v>
      </c>
      <c r="F181" s="41" t="s">
        <v>4478</v>
      </c>
      <c r="G181" s="46">
        <v>8</v>
      </c>
      <c r="H181" s="46">
        <v>1</v>
      </c>
      <c r="I181" s="46">
        <v>1</v>
      </c>
      <c r="J181" s="41" t="s">
        <v>3663</v>
      </c>
      <c r="K181" s="41" t="s">
        <v>4604</v>
      </c>
      <c r="L181" s="41" t="s">
        <v>5455</v>
      </c>
      <c r="M181" s="41" t="s">
        <v>5098</v>
      </c>
      <c r="N181" s="41" t="s">
        <v>5142</v>
      </c>
      <c r="O181" s="41" t="s">
        <v>5141</v>
      </c>
    </row>
    <row r="182" spans="1:15" x14ac:dyDescent="0.25">
      <c r="A182" s="41" t="s">
        <v>5454</v>
      </c>
      <c r="B182" s="41" t="s">
        <v>5206</v>
      </c>
      <c r="C182" s="41" t="s">
        <v>3667</v>
      </c>
      <c r="D182" s="41" t="s">
        <v>3666</v>
      </c>
      <c r="E182" s="41" t="s">
        <v>5453</v>
      </c>
      <c r="F182" s="41" t="s">
        <v>4478</v>
      </c>
      <c r="G182" s="46">
        <v>8</v>
      </c>
      <c r="H182" s="46">
        <v>1</v>
      </c>
      <c r="I182" s="46">
        <v>1</v>
      </c>
      <c r="J182" s="41" t="s">
        <v>3663</v>
      </c>
      <c r="K182" s="41" t="s">
        <v>4488</v>
      </c>
      <c r="L182" s="41" t="s">
        <v>5452</v>
      </c>
      <c r="M182" s="41" t="s">
        <v>5098</v>
      </c>
      <c r="N182" s="41" t="s">
        <v>5142</v>
      </c>
      <c r="O182" s="41" t="s">
        <v>5141</v>
      </c>
    </row>
    <row r="183" spans="1:15" x14ac:dyDescent="0.25">
      <c r="A183" s="41" t="s">
        <v>5451</v>
      </c>
      <c r="B183" s="41" t="s">
        <v>5450</v>
      </c>
      <c r="C183" s="41" t="s">
        <v>3667</v>
      </c>
      <c r="D183" s="41" t="s">
        <v>3666</v>
      </c>
      <c r="E183" s="41" t="s">
        <v>5449</v>
      </c>
      <c r="F183" s="41" t="s">
        <v>4478</v>
      </c>
      <c r="G183" s="46">
        <v>8</v>
      </c>
      <c r="H183" s="46">
        <v>1</v>
      </c>
      <c r="I183" s="46">
        <v>1</v>
      </c>
      <c r="J183" s="41" t="s">
        <v>3663</v>
      </c>
      <c r="K183" s="41" t="s">
        <v>528</v>
      </c>
      <c r="L183" s="41" t="s">
        <v>4630</v>
      </c>
      <c r="M183" s="41" t="s">
        <v>3677</v>
      </c>
      <c r="N183" s="41" t="s">
        <v>5085</v>
      </c>
      <c r="O183" s="41" t="s">
        <v>5084</v>
      </c>
    </row>
    <row r="184" spans="1:15" x14ac:dyDescent="0.25">
      <c r="A184" s="41" t="s">
        <v>5448</v>
      </c>
      <c r="B184" s="41" t="s">
        <v>5134</v>
      </c>
      <c r="C184" s="41" t="s">
        <v>3667</v>
      </c>
      <c r="D184" s="41" t="s">
        <v>3666</v>
      </c>
      <c r="E184" s="41" t="s">
        <v>5447</v>
      </c>
      <c r="F184" s="41" t="s">
        <v>4478</v>
      </c>
      <c r="G184" s="46">
        <v>8</v>
      </c>
      <c r="H184" s="46">
        <v>1</v>
      </c>
      <c r="I184" s="46">
        <v>1</v>
      </c>
      <c r="J184" s="41" t="s">
        <v>3663</v>
      </c>
      <c r="K184" s="41" t="s">
        <v>4631</v>
      </c>
      <c r="L184" s="41" t="s">
        <v>4931</v>
      </c>
      <c r="M184" s="41" t="s">
        <v>5134</v>
      </c>
      <c r="N184" s="41" t="s">
        <v>5097</v>
      </c>
      <c r="O184" s="41" t="s">
        <v>5096</v>
      </c>
    </row>
    <row r="185" spans="1:15" x14ac:dyDescent="0.25">
      <c r="A185" s="41" t="s">
        <v>5446</v>
      </c>
      <c r="B185" s="41" t="s">
        <v>5134</v>
      </c>
      <c r="C185" s="41" t="s">
        <v>3667</v>
      </c>
      <c r="D185" s="41" t="s">
        <v>3666</v>
      </c>
      <c r="E185" s="41" t="s">
        <v>5445</v>
      </c>
      <c r="F185" s="41" t="s">
        <v>4478</v>
      </c>
      <c r="G185" s="46">
        <v>8</v>
      </c>
      <c r="H185" s="46">
        <v>1</v>
      </c>
      <c r="I185" s="46">
        <v>1</v>
      </c>
      <c r="J185" s="41" t="s">
        <v>3663</v>
      </c>
      <c r="K185" s="41" t="s">
        <v>4631</v>
      </c>
      <c r="L185" s="41" t="s">
        <v>4931</v>
      </c>
      <c r="M185" s="41" t="s">
        <v>5134</v>
      </c>
      <c r="N185" s="41" t="s">
        <v>5097</v>
      </c>
      <c r="O185" s="41" t="s">
        <v>5096</v>
      </c>
    </row>
    <row r="186" spans="1:15" x14ac:dyDescent="0.25">
      <c r="A186" s="41" t="s">
        <v>5444</v>
      </c>
      <c r="B186" s="41" t="s">
        <v>5134</v>
      </c>
      <c r="C186" s="41" t="s">
        <v>3667</v>
      </c>
      <c r="D186" s="41" t="s">
        <v>3666</v>
      </c>
      <c r="E186" s="41" t="s">
        <v>5443</v>
      </c>
      <c r="F186" s="41" t="s">
        <v>4478</v>
      </c>
      <c r="G186" s="46">
        <v>8</v>
      </c>
      <c r="H186" s="46">
        <v>1</v>
      </c>
      <c r="I186" s="46">
        <v>1</v>
      </c>
      <c r="J186" s="41" t="s">
        <v>3663</v>
      </c>
      <c r="K186" s="41" t="s">
        <v>4631</v>
      </c>
      <c r="L186" s="41" t="s">
        <v>4931</v>
      </c>
      <c r="M186" s="41" t="s">
        <v>5134</v>
      </c>
      <c r="N186" s="41" t="s">
        <v>5097</v>
      </c>
      <c r="O186" s="41" t="s">
        <v>5096</v>
      </c>
    </row>
    <row r="187" spans="1:15" x14ac:dyDescent="0.25">
      <c r="A187" s="41" t="s">
        <v>5442</v>
      </c>
      <c r="B187" s="41" t="s">
        <v>5441</v>
      </c>
      <c r="C187" s="41" t="s">
        <v>3667</v>
      </c>
      <c r="D187" s="41" t="s">
        <v>3666</v>
      </c>
      <c r="E187" s="41" t="s">
        <v>5440</v>
      </c>
      <c r="F187" s="41" t="s">
        <v>4478</v>
      </c>
      <c r="G187" s="46">
        <v>8</v>
      </c>
      <c r="H187" s="46">
        <v>1</v>
      </c>
      <c r="I187" s="46">
        <v>1</v>
      </c>
      <c r="J187" s="41" t="s">
        <v>3663</v>
      </c>
      <c r="K187" s="41" t="s">
        <v>4631</v>
      </c>
      <c r="L187" s="41" t="s">
        <v>4931</v>
      </c>
      <c r="M187" s="41" t="s">
        <v>5134</v>
      </c>
      <c r="N187" s="41" t="s">
        <v>5097</v>
      </c>
      <c r="O187" s="41" t="s">
        <v>5096</v>
      </c>
    </row>
    <row r="188" spans="1:15" x14ac:dyDescent="0.25">
      <c r="A188" s="41" t="s">
        <v>5439</v>
      </c>
      <c r="B188" s="41" t="s">
        <v>5438</v>
      </c>
      <c r="C188" s="41" t="s">
        <v>3667</v>
      </c>
      <c r="D188" s="41" t="s">
        <v>3666</v>
      </c>
      <c r="E188" s="41" t="s">
        <v>5437</v>
      </c>
      <c r="F188" s="41" t="s">
        <v>4478</v>
      </c>
      <c r="G188" s="46">
        <v>8</v>
      </c>
      <c r="H188" s="46">
        <v>1</v>
      </c>
      <c r="I188" s="46">
        <v>1</v>
      </c>
      <c r="J188" s="41" t="s">
        <v>3663</v>
      </c>
      <c r="K188" s="41" t="s">
        <v>528</v>
      </c>
      <c r="L188" s="41" t="s">
        <v>4615</v>
      </c>
      <c r="M188" s="41" t="s">
        <v>5436</v>
      </c>
      <c r="N188" s="41" t="s">
        <v>5085</v>
      </c>
      <c r="O188" s="41" t="s">
        <v>5084</v>
      </c>
    </row>
    <row r="189" spans="1:15" x14ac:dyDescent="0.25">
      <c r="A189" s="41" t="s">
        <v>5434</v>
      </c>
      <c r="B189" s="41" t="s">
        <v>5433</v>
      </c>
      <c r="C189" s="41" t="s">
        <v>3667</v>
      </c>
      <c r="D189" s="41" t="s">
        <v>3803</v>
      </c>
      <c r="E189" s="41" t="s">
        <v>3606</v>
      </c>
      <c r="F189" s="41" t="s">
        <v>4478</v>
      </c>
      <c r="G189" s="46">
        <v>8</v>
      </c>
      <c r="H189" s="46">
        <v>1</v>
      </c>
      <c r="I189" s="46">
        <v>0</v>
      </c>
      <c r="J189" s="41" t="s">
        <v>3663</v>
      </c>
      <c r="K189" s="41" t="s">
        <v>528</v>
      </c>
      <c r="L189" s="41" t="s">
        <v>4615</v>
      </c>
      <c r="M189" s="41" t="s">
        <v>3677</v>
      </c>
      <c r="N189" s="41" t="s">
        <v>5085</v>
      </c>
      <c r="O189" s="41" t="s">
        <v>5084</v>
      </c>
    </row>
    <row r="190" spans="1:15" x14ac:dyDescent="0.25">
      <c r="A190" s="41" t="s">
        <v>5434</v>
      </c>
      <c r="B190" s="41" t="s">
        <v>5433</v>
      </c>
      <c r="C190" s="41" t="s">
        <v>3667</v>
      </c>
      <c r="D190" s="41" t="s">
        <v>3769</v>
      </c>
      <c r="E190" s="41" t="s">
        <v>5435</v>
      </c>
      <c r="F190" s="41" t="s">
        <v>4478</v>
      </c>
      <c r="G190" s="46">
        <v>8</v>
      </c>
      <c r="H190" s="46">
        <v>1</v>
      </c>
      <c r="I190" s="46">
        <v>1</v>
      </c>
      <c r="J190" s="41" t="s">
        <v>3663</v>
      </c>
      <c r="K190" s="41" t="s">
        <v>528</v>
      </c>
      <c r="L190" s="41" t="s">
        <v>4615</v>
      </c>
      <c r="M190" s="41" t="s">
        <v>3677</v>
      </c>
      <c r="N190" s="41" t="s">
        <v>5085</v>
      </c>
      <c r="O190" s="41" t="s">
        <v>5084</v>
      </c>
    </row>
    <row r="191" spans="1:15" x14ac:dyDescent="0.25">
      <c r="A191" s="41" t="s">
        <v>5434</v>
      </c>
      <c r="B191" s="41" t="s">
        <v>5433</v>
      </c>
      <c r="C191" s="41" t="s">
        <v>3667</v>
      </c>
      <c r="D191" s="41" t="s">
        <v>3947</v>
      </c>
      <c r="E191" s="41" t="s">
        <v>3606</v>
      </c>
      <c r="F191" s="41" t="s">
        <v>4478</v>
      </c>
      <c r="G191" s="46">
        <v>8</v>
      </c>
      <c r="H191" s="46">
        <v>1</v>
      </c>
      <c r="I191" s="46">
        <v>0</v>
      </c>
      <c r="J191" s="41" t="s">
        <v>3663</v>
      </c>
      <c r="K191" s="41" t="s">
        <v>528</v>
      </c>
      <c r="L191" s="41" t="s">
        <v>4615</v>
      </c>
      <c r="M191" s="41" t="s">
        <v>3677</v>
      </c>
      <c r="N191" s="41" t="s">
        <v>5085</v>
      </c>
      <c r="O191" s="41" t="s">
        <v>5084</v>
      </c>
    </row>
    <row r="192" spans="1:15" x14ac:dyDescent="0.25">
      <c r="A192" s="41" t="s">
        <v>5432</v>
      </c>
      <c r="B192" s="41" t="s">
        <v>5123</v>
      </c>
      <c r="C192" s="41" t="s">
        <v>3667</v>
      </c>
      <c r="D192" s="41" t="s">
        <v>4736</v>
      </c>
      <c r="E192" s="41" t="s">
        <v>4733</v>
      </c>
      <c r="F192" s="41" t="s">
        <v>4478</v>
      </c>
      <c r="G192" s="46">
        <v>8</v>
      </c>
      <c r="H192" s="46">
        <v>1</v>
      </c>
      <c r="I192" s="46">
        <v>1</v>
      </c>
      <c r="J192" s="41" t="s">
        <v>3663</v>
      </c>
      <c r="K192" s="41" t="s">
        <v>528</v>
      </c>
      <c r="L192" s="41" t="s">
        <v>4920</v>
      </c>
      <c r="M192" s="41" t="s">
        <v>3677</v>
      </c>
      <c r="N192" s="41" t="s">
        <v>5085</v>
      </c>
      <c r="O192" s="41" t="s">
        <v>5084</v>
      </c>
    </row>
    <row r="193" spans="1:15" x14ac:dyDescent="0.25">
      <c r="A193" s="41" t="s">
        <v>5432</v>
      </c>
      <c r="B193" s="41" t="s">
        <v>5123</v>
      </c>
      <c r="C193" s="41" t="s">
        <v>3667</v>
      </c>
      <c r="D193" s="41" t="s">
        <v>3666</v>
      </c>
      <c r="E193" s="41" t="s">
        <v>5426</v>
      </c>
      <c r="F193" s="41" t="s">
        <v>4478</v>
      </c>
      <c r="G193" s="46">
        <v>8</v>
      </c>
      <c r="H193" s="46">
        <v>1</v>
      </c>
      <c r="I193" s="46">
        <v>1</v>
      </c>
      <c r="J193" s="41" t="s">
        <v>3663</v>
      </c>
      <c r="K193" s="41" t="s">
        <v>528</v>
      </c>
      <c r="L193" s="41" t="s">
        <v>4920</v>
      </c>
      <c r="M193" s="41" t="s">
        <v>3677</v>
      </c>
      <c r="N193" s="41" t="s">
        <v>5085</v>
      </c>
      <c r="O193" s="41" t="s">
        <v>5084</v>
      </c>
    </row>
    <row r="194" spans="1:15" x14ac:dyDescent="0.25">
      <c r="A194" s="41" t="s">
        <v>5431</v>
      </c>
      <c r="B194" s="41" t="s">
        <v>5353</v>
      </c>
      <c r="C194" s="41" t="s">
        <v>3667</v>
      </c>
      <c r="D194" s="41" t="s">
        <v>3666</v>
      </c>
      <c r="E194" s="41" t="s">
        <v>5430</v>
      </c>
      <c r="F194" s="41" t="s">
        <v>4478</v>
      </c>
      <c r="G194" s="46">
        <v>8</v>
      </c>
      <c r="H194" s="46">
        <v>1</v>
      </c>
      <c r="I194" s="46">
        <v>1</v>
      </c>
      <c r="J194" s="41" t="s">
        <v>3663</v>
      </c>
      <c r="K194" s="41" t="s">
        <v>528</v>
      </c>
      <c r="L194" s="41" t="s">
        <v>4959</v>
      </c>
      <c r="M194" s="41" t="s">
        <v>3763</v>
      </c>
      <c r="N194" s="41" t="s">
        <v>5114</v>
      </c>
      <c r="O194" s="41" t="s">
        <v>5131</v>
      </c>
    </row>
    <row r="195" spans="1:15" x14ac:dyDescent="0.25">
      <c r="A195" s="41" t="s">
        <v>5429</v>
      </c>
      <c r="B195" s="41" t="s">
        <v>5428</v>
      </c>
      <c r="C195" s="41" t="s">
        <v>3667</v>
      </c>
      <c r="D195" s="41" t="s">
        <v>3666</v>
      </c>
      <c r="E195" s="41" t="s">
        <v>5427</v>
      </c>
      <c r="F195" s="41" t="s">
        <v>4478</v>
      </c>
      <c r="G195" s="46">
        <v>8</v>
      </c>
      <c r="H195" s="46">
        <v>1</v>
      </c>
      <c r="I195" s="46">
        <v>1</v>
      </c>
      <c r="J195" s="41" t="s">
        <v>3663</v>
      </c>
      <c r="K195" s="41" t="s">
        <v>528</v>
      </c>
      <c r="L195" s="41" t="s">
        <v>4619</v>
      </c>
      <c r="M195" s="41" t="s">
        <v>3677</v>
      </c>
      <c r="N195" s="41" t="s">
        <v>5085</v>
      </c>
      <c r="O195" s="41" t="s">
        <v>5084</v>
      </c>
    </row>
    <row r="196" spans="1:15" x14ac:dyDescent="0.25">
      <c r="A196" s="41" t="s">
        <v>5425</v>
      </c>
      <c r="B196" s="41" t="s">
        <v>5424</v>
      </c>
      <c r="C196" s="41" t="s">
        <v>3667</v>
      </c>
      <c r="D196" s="41" t="s">
        <v>4736</v>
      </c>
      <c r="E196" s="41" t="s">
        <v>5426</v>
      </c>
      <c r="F196" s="41" t="s">
        <v>4478</v>
      </c>
      <c r="G196" s="46">
        <v>8</v>
      </c>
      <c r="H196" s="46">
        <v>1</v>
      </c>
      <c r="I196" s="46">
        <v>1</v>
      </c>
      <c r="J196" s="41" t="s">
        <v>3663</v>
      </c>
      <c r="K196" s="41" t="s">
        <v>528</v>
      </c>
      <c r="L196" s="41" t="s">
        <v>4678</v>
      </c>
      <c r="M196" s="41" t="s">
        <v>5104</v>
      </c>
      <c r="N196" s="41" t="s">
        <v>5097</v>
      </c>
      <c r="O196" s="41" t="s">
        <v>5096</v>
      </c>
    </row>
    <row r="197" spans="1:15" x14ac:dyDescent="0.25">
      <c r="A197" s="41" t="s">
        <v>5425</v>
      </c>
      <c r="B197" s="41" t="s">
        <v>5424</v>
      </c>
      <c r="C197" s="41" t="s">
        <v>3667</v>
      </c>
      <c r="D197" s="41" t="s">
        <v>3666</v>
      </c>
      <c r="E197" s="41" t="s">
        <v>3606</v>
      </c>
      <c r="F197" s="41" t="s">
        <v>4478</v>
      </c>
      <c r="G197" s="46">
        <v>8</v>
      </c>
      <c r="H197" s="46">
        <v>1</v>
      </c>
      <c r="I197" s="46">
        <v>0</v>
      </c>
      <c r="J197" s="41" t="s">
        <v>3663</v>
      </c>
      <c r="K197" s="41" t="s">
        <v>528</v>
      </c>
      <c r="L197" s="41" t="s">
        <v>4678</v>
      </c>
      <c r="M197" s="41" t="s">
        <v>5104</v>
      </c>
      <c r="N197" s="41" t="s">
        <v>5097</v>
      </c>
      <c r="O197" s="41" t="s">
        <v>5096</v>
      </c>
    </row>
    <row r="198" spans="1:15" x14ac:dyDescent="0.25">
      <c r="A198" s="41" t="s">
        <v>5423</v>
      </c>
      <c r="B198" s="41" t="s">
        <v>5422</v>
      </c>
      <c r="C198" s="41" t="s">
        <v>3674</v>
      </c>
      <c r="D198" s="41" t="s">
        <v>3666</v>
      </c>
      <c r="E198" s="41" t="s">
        <v>3606</v>
      </c>
      <c r="F198" s="41" t="s">
        <v>4478</v>
      </c>
      <c r="G198" s="46">
        <v>8</v>
      </c>
      <c r="H198" s="46">
        <v>1</v>
      </c>
      <c r="I198" s="46">
        <v>0</v>
      </c>
      <c r="J198" s="41" t="s">
        <v>3663</v>
      </c>
      <c r="K198" s="41" t="s">
        <v>4165</v>
      </c>
      <c r="L198" s="41" t="s">
        <v>4961</v>
      </c>
      <c r="M198" s="41" t="s">
        <v>5104</v>
      </c>
      <c r="N198" s="41" t="s">
        <v>5097</v>
      </c>
      <c r="O198" s="41" t="s">
        <v>5096</v>
      </c>
    </row>
    <row r="199" spans="1:15" x14ac:dyDescent="0.25">
      <c r="A199" s="41" t="s">
        <v>5421</v>
      </c>
      <c r="B199" s="41" t="s">
        <v>5420</v>
      </c>
      <c r="C199" s="41" t="s">
        <v>3667</v>
      </c>
      <c r="D199" s="41" t="s">
        <v>3666</v>
      </c>
      <c r="E199" s="41" t="s">
        <v>5419</v>
      </c>
      <c r="F199" s="41" t="s">
        <v>4478</v>
      </c>
      <c r="G199" s="46">
        <v>8</v>
      </c>
      <c r="H199" s="46">
        <v>1</v>
      </c>
      <c r="I199" s="46">
        <v>1</v>
      </c>
      <c r="J199" s="41" t="s">
        <v>3663</v>
      </c>
      <c r="K199" s="41" t="s">
        <v>528</v>
      </c>
      <c r="L199" s="41" t="s">
        <v>5050</v>
      </c>
      <c r="M199" s="41" t="s">
        <v>5092</v>
      </c>
      <c r="N199" s="41" t="s">
        <v>5085</v>
      </c>
      <c r="O199" s="41" t="s">
        <v>5084</v>
      </c>
    </row>
    <row r="200" spans="1:15" x14ac:dyDescent="0.25">
      <c r="A200" s="41" t="s">
        <v>5418</v>
      </c>
      <c r="B200" s="41" t="s">
        <v>5104</v>
      </c>
      <c r="C200" s="41" t="s">
        <v>3667</v>
      </c>
      <c r="D200" s="41" t="s">
        <v>3666</v>
      </c>
      <c r="E200" s="41" t="s">
        <v>5417</v>
      </c>
      <c r="F200" s="41" t="s">
        <v>4478</v>
      </c>
      <c r="G200" s="46">
        <v>8</v>
      </c>
      <c r="H200" s="46">
        <v>1</v>
      </c>
      <c r="I200" s="46">
        <v>1</v>
      </c>
      <c r="J200" s="41" t="s">
        <v>3663</v>
      </c>
      <c r="K200" s="41" t="s">
        <v>528</v>
      </c>
      <c r="L200" s="41" t="s">
        <v>4961</v>
      </c>
      <c r="M200" s="41" t="s">
        <v>5104</v>
      </c>
      <c r="N200" s="41" t="s">
        <v>5097</v>
      </c>
      <c r="O200" s="41" t="s">
        <v>5096</v>
      </c>
    </row>
    <row r="201" spans="1:15" x14ac:dyDescent="0.25">
      <c r="A201" s="41" t="s">
        <v>5416</v>
      </c>
      <c r="B201" s="41" t="s">
        <v>5104</v>
      </c>
      <c r="C201" s="41" t="s">
        <v>3667</v>
      </c>
      <c r="D201" s="41" t="s">
        <v>3666</v>
      </c>
      <c r="E201" s="41" t="s">
        <v>5415</v>
      </c>
      <c r="F201" s="41" t="s">
        <v>4478</v>
      </c>
      <c r="G201" s="46">
        <v>8</v>
      </c>
      <c r="H201" s="46">
        <v>1</v>
      </c>
      <c r="I201" s="46">
        <v>1</v>
      </c>
      <c r="J201" s="41" t="s">
        <v>3663</v>
      </c>
      <c r="K201" s="41" t="s">
        <v>528</v>
      </c>
      <c r="L201" s="41" t="s">
        <v>4961</v>
      </c>
      <c r="M201" s="41" t="s">
        <v>5104</v>
      </c>
      <c r="N201" s="41" t="s">
        <v>5097</v>
      </c>
      <c r="O201" s="41" t="s">
        <v>5096</v>
      </c>
    </row>
    <row r="202" spans="1:15" x14ac:dyDescent="0.25">
      <c r="A202" s="41" t="s">
        <v>5414</v>
      </c>
      <c r="B202" s="41" t="s">
        <v>5104</v>
      </c>
      <c r="C202" s="41" t="s">
        <v>3667</v>
      </c>
      <c r="D202" s="41" t="s">
        <v>3666</v>
      </c>
      <c r="E202" s="41" t="s">
        <v>5413</v>
      </c>
      <c r="F202" s="41" t="s">
        <v>4478</v>
      </c>
      <c r="G202" s="46">
        <v>8</v>
      </c>
      <c r="H202" s="46">
        <v>1</v>
      </c>
      <c r="I202" s="46">
        <v>1</v>
      </c>
      <c r="J202" s="41" t="s">
        <v>3663</v>
      </c>
      <c r="K202" s="41" t="s">
        <v>528</v>
      </c>
      <c r="L202" s="41" t="s">
        <v>4961</v>
      </c>
      <c r="M202" s="41" t="s">
        <v>5104</v>
      </c>
      <c r="N202" s="41" t="s">
        <v>5097</v>
      </c>
      <c r="O202" s="41" t="s">
        <v>5096</v>
      </c>
    </row>
    <row r="203" spans="1:15" x14ac:dyDescent="0.25">
      <c r="A203" s="41" t="s">
        <v>5412</v>
      </c>
      <c r="B203" s="41" t="s">
        <v>5104</v>
      </c>
      <c r="C203" s="41" t="s">
        <v>3667</v>
      </c>
      <c r="D203" s="41" t="s">
        <v>3666</v>
      </c>
      <c r="E203" s="41" t="s">
        <v>5411</v>
      </c>
      <c r="F203" s="41" t="s">
        <v>4478</v>
      </c>
      <c r="G203" s="46">
        <v>8</v>
      </c>
      <c r="H203" s="46">
        <v>1</v>
      </c>
      <c r="I203" s="46">
        <v>1</v>
      </c>
      <c r="J203" s="41" t="s">
        <v>3663</v>
      </c>
      <c r="K203" s="41" t="s">
        <v>528</v>
      </c>
      <c r="L203" s="41" t="s">
        <v>4961</v>
      </c>
      <c r="M203" s="41" t="s">
        <v>5104</v>
      </c>
      <c r="N203" s="41" t="s">
        <v>5097</v>
      </c>
      <c r="O203" s="41" t="s">
        <v>5096</v>
      </c>
    </row>
    <row r="204" spans="1:15" x14ac:dyDescent="0.25">
      <c r="A204" s="41" t="s">
        <v>5410</v>
      </c>
      <c r="B204" s="41" t="s">
        <v>5389</v>
      </c>
      <c r="C204" s="41" t="s">
        <v>3674</v>
      </c>
      <c r="D204" s="41" t="s">
        <v>3666</v>
      </c>
      <c r="E204" s="41" t="s">
        <v>3606</v>
      </c>
      <c r="F204" s="41" t="s">
        <v>4478</v>
      </c>
      <c r="G204" s="46">
        <v>0</v>
      </c>
      <c r="H204" s="46">
        <v>0</v>
      </c>
      <c r="I204" s="46">
        <v>0</v>
      </c>
      <c r="J204" s="41" t="s">
        <v>3663</v>
      </c>
      <c r="K204" s="41" t="s">
        <v>528</v>
      </c>
      <c r="L204" s="41" t="s">
        <v>4619</v>
      </c>
      <c r="M204" s="41" t="s">
        <v>5104</v>
      </c>
      <c r="N204" s="41" t="s">
        <v>5097</v>
      </c>
      <c r="O204" s="41" t="s">
        <v>5096</v>
      </c>
    </row>
    <row r="205" spans="1:15" x14ac:dyDescent="0.25">
      <c r="A205" s="41" t="s">
        <v>5409</v>
      </c>
      <c r="B205" s="41" t="s">
        <v>5104</v>
      </c>
      <c r="C205" s="41" t="s">
        <v>3667</v>
      </c>
      <c r="D205" s="41" t="s">
        <v>3666</v>
      </c>
      <c r="E205" s="41" t="s">
        <v>5408</v>
      </c>
      <c r="F205" s="41" t="s">
        <v>4478</v>
      </c>
      <c r="G205" s="46">
        <v>8</v>
      </c>
      <c r="H205" s="46">
        <v>1</v>
      </c>
      <c r="I205" s="46">
        <v>1</v>
      </c>
      <c r="J205" s="41" t="s">
        <v>3663</v>
      </c>
      <c r="K205" s="41" t="s">
        <v>528</v>
      </c>
      <c r="L205" s="41" t="s">
        <v>4961</v>
      </c>
      <c r="M205" s="41" t="s">
        <v>5104</v>
      </c>
      <c r="N205" s="41" t="s">
        <v>5097</v>
      </c>
      <c r="O205" s="41" t="s">
        <v>5096</v>
      </c>
    </row>
    <row r="206" spans="1:15" x14ac:dyDescent="0.25">
      <c r="A206" s="41" t="s">
        <v>5407</v>
      </c>
      <c r="B206" s="41" t="s">
        <v>5104</v>
      </c>
      <c r="C206" s="41" t="s">
        <v>3667</v>
      </c>
      <c r="D206" s="41" t="s">
        <v>3666</v>
      </c>
      <c r="E206" s="41" t="s">
        <v>5406</v>
      </c>
      <c r="F206" s="41" t="s">
        <v>4478</v>
      </c>
      <c r="G206" s="46">
        <v>8</v>
      </c>
      <c r="H206" s="46">
        <v>1</v>
      </c>
      <c r="I206" s="46">
        <v>1</v>
      </c>
      <c r="J206" s="41" t="s">
        <v>3663</v>
      </c>
      <c r="K206" s="41" t="s">
        <v>528</v>
      </c>
      <c r="L206" s="41" t="s">
        <v>4961</v>
      </c>
      <c r="M206" s="41" t="s">
        <v>5104</v>
      </c>
      <c r="N206" s="41" t="s">
        <v>5097</v>
      </c>
      <c r="O206" s="41" t="s">
        <v>5096</v>
      </c>
    </row>
    <row r="207" spans="1:15" x14ac:dyDescent="0.25">
      <c r="A207" s="41" t="s">
        <v>5405</v>
      </c>
      <c r="B207" s="41" t="s">
        <v>5404</v>
      </c>
      <c r="C207" s="41" t="s">
        <v>3667</v>
      </c>
      <c r="D207" s="41" t="s">
        <v>3666</v>
      </c>
      <c r="E207" s="41" t="s">
        <v>5403</v>
      </c>
      <c r="F207" s="41" t="s">
        <v>4478</v>
      </c>
      <c r="G207" s="46">
        <v>8</v>
      </c>
      <c r="H207" s="46">
        <v>1</v>
      </c>
      <c r="I207" s="46">
        <v>1</v>
      </c>
      <c r="J207" s="41" t="s">
        <v>3663</v>
      </c>
      <c r="K207" s="41" t="s">
        <v>528</v>
      </c>
      <c r="L207" s="41" t="s">
        <v>5029</v>
      </c>
      <c r="M207" s="41" t="s">
        <v>5104</v>
      </c>
      <c r="N207" s="41" t="s">
        <v>5097</v>
      </c>
      <c r="O207" s="41" t="s">
        <v>5096</v>
      </c>
    </row>
    <row r="208" spans="1:15" x14ac:dyDescent="0.25">
      <c r="A208" s="41" t="s">
        <v>5402</v>
      </c>
      <c r="B208" s="41" t="s">
        <v>5104</v>
      </c>
      <c r="C208" s="41" t="s">
        <v>3667</v>
      </c>
      <c r="D208" s="41" t="s">
        <v>3666</v>
      </c>
      <c r="E208" s="41" t="s">
        <v>5401</v>
      </c>
      <c r="F208" s="41" t="s">
        <v>4478</v>
      </c>
      <c r="G208" s="46">
        <v>8</v>
      </c>
      <c r="H208" s="46">
        <v>1</v>
      </c>
      <c r="I208" s="46">
        <v>1</v>
      </c>
      <c r="J208" s="41" t="s">
        <v>3663</v>
      </c>
      <c r="K208" s="41" t="s">
        <v>528</v>
      </c>
      <c r="L208" s="41" t="s">
        <v>4961</v>
      </c>
      <c r="M208" s="41" t="s">
        <v>5104</v>
      </c>
      <c r="N208" s="41" t="s">
        <v>5097</v>
      </c>
      <c r="O208" s="41" t="s">
        <v>5096</v>
      </c>
    </row>
    <row r="209" spans="1:15" x14ac:dyDescent="0.25">
      <c r="A209" s="41" t="s">
        <v>5400</v>
      </c>
      <c r="B209" s="41" t="s">
        <v>5399</v>
      </c>
      <c r="C209" s="41" t="s">
        <v>3667</v>
      </c>
      <c r="D209" s="41" t="s">
        <v>3666</v>
      </c>
      <c r="E209" s="41" t="s">
        <v>5398</v>
      </c>
      <c r="F209" s="41" t="s">
        <v>4478</v>
      </c>
      <c r="G209" s="46">
        <v>8</v>
      </c>
      <c r="H209" s="46">
        <v>1</v>
      </c>
      <c r="I209" s="46">
        <v>1</v>
      </c>
      <c r="J209" s="41" t="s">
        <v>3663</v>
      </c>
      <c r="K209" s="41" t="s">
        <v>528</v>
      </c>
      <c r="L209" s="41" t="s">
        <v>4961</v>
      </c>
      <c r="M209" s="41" t="s">
        <v>5104</v>
      </c>
      <c r="N209" s="41" t="s">
        <v>5097</v>
      </c>
      <c r="O209" s="41" t="s">
        <v>5096</v>
      </c>
    </row>
    <row r="210" spans="1:15" x14ac:dyDescent="0.25">
      <c r="A210" s="41" t="s">
        <v>5397</v>
      </c>
      <c r="B210" s="41" t="s">
        <v>5396</v>
      </c>
      <c r="C210" s="41" t="s">
        <v>3667</v>
      </c>
      <c r="D210" s="41" t="s">
        <v>3666</v>
      </c>
      <c r="E210" s="41" t="s">
        <v>5395</v>
      </c>
      <c r="F210" s="41" t="s">
        <v>4478</v>
      </c>
      <c r="G210" s="46">
        <v>8</v>
      </c>
      <c r="H210" s="46">
        <v>1</v>
      </c>
      <c r="I210" s="46">
        <v>1</v>
      </c>
      <c r="J210" s="41" t="s">
        <v>3663</v>
      </c>
      <c r="K210" s="41" t="s">
        <v>528</v>
      </c>
      <c r="L210" s="41" t="s">
        <v>4678</v>
      </c>
      <c r="M210" s="41" t="s">
        <v>5104</v>
      </c>
      <c r="N210" s="41" t="s">
        <v>5097</v>
      </c>
      <c r="O210" s="41" t="s">
        <v>5096</v>
      </c>
    </row>
    <row r="211" spans="1:15" x14ac:dyDescent="0.25">
      <c r="A211" s="41" t="s">
        <v>5394</v>
      </c>
      <c r="B211" s="41" t="s">
        <v>5393</v>
      </c>
      <c r="C211" s="41" t="s">
        <v>3667</v>
      </c>
      <c r="D211" s="41" t="s">
        <v>3666</v>
      </c>
      <c r="E211" s="41" t="s">
        <v>5392</v>
      </c>
      <c r="F211" s="41" t="s">
        <v>4478</v>
      </c>
      <c r="G211" s="46">
        <v>8</v>
      </c>
      <c r="H211" s="46">
        <v>1</v>
      </c>
      <c r="I211" s="46">
        <v>1</v>
      </c>
      <c r="J211" s="41" t="s">
        <v>3663</v>
      </c>
      <c r="K211" s="41" t="s">
        <v>4096</v>
      </c>
      <c r="L211" s="41" t="s">
        <v>4145</v>
      </c>
      <c r="M211" s="41" t="s">
        <v>5104</v>
      </c>
      <c r="N211" s="41" t="s">
        <v>5097</v>
      </c>
      <c r="O211" s="41" t="s">
        <v>5096</v>
      </c>
    </row>
    <row r="212" spans="1:15" x14ac:dyDescent="0.25">
      <c r="A212" s="41" t="s">
        <v>5391</v>
      </c>
      <c r="B212" s="41" t="s">
        <v>5389</v>
      </c>
      <c r="C212" s="41" t="s">
        <v>3667</v>
      </c>
      <c r="D212" s="41" t="s">
        <v>3947</v>
      </c>
      <c r="E212" s="41" t="s">
        <v>3606</v>
      </c>
      <c r="F212" s="41" t="s">
        <v>4478</v>
      </c>
      <c r="G212" s="46">
        <v>8</v>
      </c>
      <c r="H212" s="46">
        <v>1</v>
      </c>
      <c r="I212" s="46">
        <v>0</v>
      </c>
      <c r="J212" s="41" t="s">
        <v>3663</v>
      </c>
      <c r="K212" s="41" t="s">
        <v>528</v>
      </c>
      <c r="L212" s="41" t="s">
        <v>4619</v>
      </c>
      <c r="M212" s="41" t="s">
        <v>5104</v>
      </c>
      <c r="N212" s="41" t="s">
        <v>5097</v>
      </c>
      <c r="O212" s="41" t="s">
        <v>5096</v>
      </c>
    </row>
    <row r="213" spans="1:15" x14ac:dyDescent="0.25">
      <c r="A213" s="41" t="s">
        <v>5390</v>
      </c>
      <c r="B213" s="41" t="s">
        <v>5389</v>
      </c>
      <c r="C213" s="41" t="s">
        <v>3667</v>
      </c>
      <c r="D213" s="41" t="s">
        <v>3947</v>
      </c>
      <c r="E213" s="41" t="s">
        <v>3606</v>
      </c>
      <c r="F213" s="41" t="s">
        <v>4478</v>
      </c>
      <c r="G213" s="46">
        <v>8</v>
      </c>
      <c r="H213" s="46">
        <v>1</v>
      </c>
      <c r="I213" s="46">
        <v>0</v>
      </c>
      <c r="J213" s="41" t="s">
        <v>3663</v>
      </c>
      <c r="K213" s="41" t="s">
        <v>528</v>
      </c>
      <c r="L213" s="41" t="s">
        <v>4619</v>
      </c>
      <c r="M213" s="41" t="s">
        <v>5104</v>
      </c>
      <c r="N213" s="41" t="s">
        <v>5097</v>
      </c>
      <c r="O213" s="41" t="s">
        <v>5096</v>
      </c>
    </row>
    <row r="214" spans="1:15" x14ac:dyDescent="0.25">
      <c r="A214" s="41" t="s">
        <v>5388</v>
      </c>
      <c r="B214" s="41" t="s">
        <v>5104</v>
      </c>
      <c r="C214" s="41" t="s">
        <v>3667</v>
      </c>
      <c r="D214" s="41" t="s">
        <v>3947</v>
      </c>
      <c r="E214" s="41" t="s">
        <v>3606</v>
      </c>
      <c r="F214" s="41" t="s">
        <v>4478</v>
      </c>
      <c r="G214" s="46">
        <v>8</v>
      </c>
      <c r="H214" s="46">
        <v>1</v>
      </c>
      <c r="I214" s="46">
        <v>0</v>
      </c>
      <c r="J214" s="41" t="s">
        <v>3663</v>
      </c>
      <c r="K214" s="41" t="s">
        <v>528</v>
      </c>
      <c r="L214" s="41" t="s">
        <v>4961</v>
      </c>
      <c r="M214" s="41" t="s">
        <v>5104</v>
      </c>
      <c r="N214" s="41" t="s">
        <v>5097</v>
      </c>
      <c r="O214" s="41" t="s">
        <v>5096</v>
      </c>
    </row>
    <row r="215" spans="1:15" x14ac:dyDescent="0.25">
      <c r="A215" s="41" t="s">
        <v>5387</v>
      </c>
      <c r="B215" s="41" t="s">
        <v>5104</v>
      </c>
      <c r="C215" s="41" t="s">
        <v>3667</v>
      </c>
      <c r="D215" s="41" t="s">
        <v>3947</v>
      </c>
      <c r="E215" s="41" t="s">
        <v>3606</v>
      </c>
      <c r="F215" s="41" t="s">
        <v>4478</v>
      </c>
      <c r="G215" s="46">
        <v>8</v>
      </c>
      <c r="H215" s="46">
        <v>1</v>
      </c>
      <c r="I215" s="46">
        <v>0</v>
      </c>
      <c r="J215" s="41" t="s">
        <v>3663</v>
      </c>
      <c r="K215" s="41" t="s">
        <v>528</v>
      </c>
      <c r="L215" s="41" t="s">
        <v>4961</v>
      </c>
      <c r="M215" s="41" t="s">
        <v>5104</v>
      </c>
      <c r="N215" s="41" t="s">
        <v>5097</v>
      </c>
      <c r="O215" s="41" t="s">
        <v>5096</v>
      </c>
    </row>
    <row r="216" spans="1:15" x14ac:dyDescent="0.25">
      <c r="A216" s="41" t="s">
        <v>5386</v>
      </c>
      <c r="B216" s="41" t="s">
        <v>5104</v>
      </c>
      <c r="C216" s="41" t="s">
        <v>3667</v>
      </c>
      <c r="D216" s="41" t="s">
        <v>3947</v>
      </c>
      <c r="E216" s="41" t="s">
        <v>3606</v>
      </c>
      <c r="F216" s="41" t="s">
        <v>4478</v>
      </c>
      <c r="G216" s="46">
        <v>8</v>
      </c>
      <c r="H216" s="46">
        <v>1</v>
      </c>
      <c r="I216" s="46">
        <v>0</v>
      </c>
      <c r="J216" s="41" t="s">
        <v>3663</v>
      </c>
      <c r="K216" s="41" t="s">
        <v>528</v>
      </c>
      <c r="L216" s="41" t="s">
        <v>4961</v>
      </c>
      <c r="M216" s="41" t="s">
        <v>5104</v>
      </c>
      <c r="N216" s="41" t="s">
        <v>5097</v>
      </c>
      <c r="O216" s="41" t="s">
        <v>5096</v>
      </c>
    </row>
    <row r="217" spans="1:15" x14ac:dyDescent="0.25">
      <c r="A217" s="41" t="s">
        <v>5385</v>
      </c>
      <c r="B217" s="41" t="s">
        <v>5104</v>
      </c>
      <c r="C217" s="41" t="s">
        <v>3674</v>
      </c>
      <c r="D217" s="41" t="s">
        <v>3666</v>
      </c>
      <c r="E217" s="41" t="s">
        <v>3606</v>
      </c>
      <c r="F217" s="41" t="s">
        <v>4478</v>
      </c>
      <c r="G217" s="46">
        <v>0</v>
      </c>
      <c r="H217" s="46">
        <v>0</v>
      </c>
      <c r="I217" s="46">
        <v>0</v>
      </c>
      <c r="J217" s="41" t="s">
        <v>3663</v>
      </c>
      <c r="K217" s="41" t="s">
        <v>528</v>
      </c>
      <c r="L217" s="41" t="s">
        <v>4961</v>
      </c>
      <c r="M217" s="41" t="s">
        <v>5104</v>
      </c>
      <c r="N217" s="41" t="s">
        <v>5097</v>
      </c>
      <c r="O217" s="41" t="s">
        <v>5096</v>
      </c>
    </row>
    <row r="218" spans="1:15" x14ac:dyDescent="0.25">
      <c r="A218" s="41" t="s">
        <v>5384</v>
      </c>
      <c r="B218" s="41" t="s">
        <v>5104</v>
      </c>
      <c r="C218" s="41" t="s">
        <v>3667</v>
      </c>
      <c r="D218" s="41" t="s">
        <v>3666</v>
      </c>
      <c r="E218" s="41" t="s">
        <v>5383</v>
      </c>
      <c r="F218" s="41" t="s">
        <v>4478</v>
      </c>
      <c r="G218" s="46">
        <v>8</v>
      </c>
      <c r="H218" s="46">
        <v>1</v>
      </c>
      <c r="I218" s="46">
        <v>1</v>
      </c>
      <c r="J218" s="41" t="s">
        <v>3663</v>
      </c>
      <c r="K218" s="41" t="s">
        <v>528</v>
      </c>
      <c r="L218" s="41" t="s">
        <v>4961</v>
      </c>
      <c r="M218" s="41" t="s">
        <v>5104</v>
      </c>
      <c r="N218" s="41" t="s">
        <v>5097</v>
      </c>
      <c r="O218" s="41" t="s">
        <v>5096</v>
      </c>
    </row>
    <row r="219" spans="1:15" x14ac:dyDescent="0.25">
      <c r="A219" s="41" t="s">
        <v>5382</v>
      </c>
      <c r="B219" s="41" t="s">
        <v>5381</v>
      </c>
      <c r="C219" s="41" t="s">
        <v>3667</v>
      </c>
      <c r="D219" s="41" t="s">
        <v>3666</v>
      </c>
      <c r="E219" s="41" t="s">
        <v>3606</v>
      </c>
      <c r="F219" s="41" t="s">
        <v>4478</v>
      </c>
      <c r="G219" s="46">
        <v>8</v>
      </c>
      <c r="H219" s="46">
        <v>1</v>
      </c>
      <c r="I219" s="46">
        <v>0</v>
      </c>
      <c r="J219" s="41" t="s">
        <v>3663</v>
      </c>
      <c r="K219" s="41" t="s">
        <v>528</v>
      </c>
      <c r="L219" s="41" t="s">
        <v>4961</v>
      </c>
      <c r="M219" s="41" t="s">
        <v>5104</v>
      </c>
      <c r="N219" s="41" t="s">
        <v>5097</v>
      </c>
      <c r="O219" s="41" t="s">
        <v>5096</v>
      </c>
    </row>
    <row r="220" spans="1:15" x14ac:dyDescent="0.25">
      <c r="A220" s="41" t="s">
        <v>5380</v>
      </c>
      <c r="B220" s="41" t="s">
        <v>5101</v>
      </c>
      <c r="C220" s="41" t="s">
        <v>3667</v>
      </c>
      <c r="D220" s="41" t="s">
        <v>3666</v>
      </c>
      <c r="E220" s="41" t="s">
        <v>5379</v>
      </c>
      <c r="F220" s="41" t="s">
        <v>4478</v>
      </c>
      <c r="G220" s="46">
        <v>8</v>
      </c>
      <c r="H220" s="46">
        <v>1</v>
      </c>
      <c r="I220" s="46">
        <v>1</v>
      </c>
      <c r="J220" s="41" t="s">
        <v>3663</v>
      </c>
      <c r="K220" s="41" t="s">
        <v>528</v>
      </c>
      <c r="L220" s="41" t="s">
        <v>4950</v>
      </c>
      <c r="M220" s="41" t="s">
        <v>3763</v>
      </c>
      <c r="N220" s="41" t="s">
        <v>5097</v>
      </c>
      <c r="O220" s="41" t="s">
        <v>5096</v>
      </c>
    </row>
    <row r="221" spans="1:15" x14ac:dyDescent="0.25">
      <c r="A221" s="41" t="s">
        <v>5378</v>
      </c>
      <c r="B221" s="41" t="s">
        <v>5377</v>
      </c>
      <c r="C221" s="41" t="s">
        <v>3667</v>
      </c>
      <c r="D221" s="41" t="s">
        <v>3666</v>
      </c>
      <c r="E221" s="41" t="s">
        <v>5376</v>
      </c>
      <c r="F221" s="41" t="s">
        <v>4478</v>
      </c>
      <c r="G221" s="46">
        <v>8</v>
      </c>
      <c r="H221" s="46">
        <v>1</v>
      </c>
      <c r="I221" s="46">
        <v>1</v>
      </c>
      <c r="J221" s="41" t="s">
        <v>3663</v>
      </c>
      <c r="K221" s="41" t="s">
        <v>528</v>
      </c>
      <c r="L221" s="41" t="s">
        <v>4950</v>
      </c>
      <c r="M221" s="41" t="s">
        <v>5098</v>
      </c>
      <c r="N221" s="41" t="s">
        <v>5097</v>
      </c>
      <c r="O221" s="41" t="s">
        <v>5096</v>
      </c>
    </row>
    <row r="222" spans="1:15" x14ac:dyDescent="0.25">
      <c r="A222" s="41" t="s">
        <v>5375</v>
      </c>
      <c r="B222" s="41" t="s">
        <v>5374</v>
      </c>
      <c r="C222" s="41" t="s">
        <v>3667</v>
      </c>
      <c r="D222" s="41" t="s">
        <v>3707</v>
      </c>
      <c r="E222" s="41" t="s">
        <v>3606</v>
      </c>
      <c r="F222" s="41" t="s">
        <v>4478</v>
      </c>
      <c r="G222" s="46">
        <v>8</v>
      </c>
      <c r="H222" s="46">
        <v>1</v>
      </c>
      <c r="I222" s="46">
        <v>0</v>
      </c>
      <c r="J222" s="41" t="s">
        <v>3663</v>
      </c>
      <c r="K222" s="41" t="s">
        <v>528</v>
      </c>
      <c r="L222" s="41" t="s">
        <v>4583</v>
      </c>
      <c r="M222" s="41" t="s">
        <v>3677</v>
      </c>
      <c r="N222" s="41" t="s">
        <v>5085</v>
      </c>
      <c r="O222" s="41" t="s">
        <v>5084</v>
      </c>
    </row>
    <row r="223" spans="1:15" x14ac:dyDescent="0.25">
      <c r="A223" s="41" t="s">
        <v>5375</v>
      </c>
      <c r="B223" s="41" t="s">
        <v>5374</v>
      </c>
      <c r="C223" s="41" t="s">
        <v>3674</v>
      </c>
      <c r="D223" s="41" t="s">
        <v>3666</v>
      </c>
      <c r="E223" s="41" t="s">
        <v>3606</v>
      </c>
      <c r="F223" s="41" t="s">
        <v>4478</v>
      </c>
      <c r="G223" s="46">
        <v>0</v>
      </c>
      <c r="H223" s="46">
        <v>0</v>
      </c>
      <c r="I223" s="46">
        <v>0</v>
      </c>
      <c r="J223" s="41" t="s">
        <v>3663</v>
      </c>
      <c r="K223" s="41" t="s">
        <v>528</v>
      </c>
      <c r="L223" s="41" t="s">
        <v>4583</v>
      </c>
      <c r="M223" s="41" t="s">
        <v>3677</v>
      </c>
      <c r="N223" s="41" t="s">
        <v>5085</v>
      </c>
      <c r="O223" s="41" t="s">
        <v>5084</v>
      </c>
    </row>
    <row r="224" spans="1:15" x14ac:dyDescent="0.25">
      <c r="A224" s="41" t="s">
        <v>5373</v>
      </c>
      <c r="B224" s="41" t="s">
        <v>5099</v>
      </c>
      <c r="C224" s="41" t="s">
        <v>3674</v>
      </c>
      <c r="D224" s="41" t="s">
        <v>3666</v>
      </c>
      <c r="E224" s="41" t="s">
        <v>3606</v>
      </c>
      <c r="F224" s="41" t="s">
        <v>4478</v>
      </c>
      <c r="G224" s="46">
        <v>0</v>
      </c>
      <c r="H224" s="46">
        <v>0</v>
      </c>
      <c r="I224" s="46">
        <v>0</v>
      </c>
      <c r="J224" s="41" t="s">
        <v>3663</v>
      </c>
      <c r="K224" s="41" t="s">
        <v>528</v>
      </c>
      <c r="L224" s="41" t="s">
        <v>4583</v>
      </c>
      <c r="M224" s="41" t="s">
        <v>5098</v>
      </c>
      <c r="N224" s="41" t="s">
        <v>5097</v>
      </c>
      <c r="O224" s="41" t="s">
        <v>5096</v>
      </c>
    </row>
    <row r="225" spans="1:15" x14ac:dyDescent="0.25">
      <c r="A225" s="41" t="s">
        <v>5372</v>
      </c>
      <c r="B225" s="41" t="s">
        <v>5371</v>
      </c>
      <c r="C225" s="41" t="s">
        <v>3667</v>
      </c>
      <c r="D225" s="41" t="s">
        <v>3666</v>
      </c>
      <c r="E225" s="41" t="s">
        <v>5370</v>
      </c>
      <c r="F225" s="41" t="s">
        <v>4478</v>
      </c>
      <c r="G225" s="46">
        <v>8</v>
      </c>
      <c r="H225" s="46">
        <v>1</v>
      </c>
      <c r="I225" s="46">
        <v>1</v>
      </c>
      <c r="J225" s="41" t="s">
        <v>3663</v>
      </c>
      <c r="K225" s="41" t="s">
        <v>528</v>
      </c>
      <c r="L225" s="41" t="s">
        <v>4583</v>
      </c>
      <c r="M225" s="41" t="s">
        <v>5098</v>
      </c>
      <c r="N225" s="41" t="s">
        <v>5114</v>
      </c>
      <c r="O225" s="41" t="s">
        <v>5096</v>
      </c>
    </row>
    <row r="226" spans="1:15" x14ac:dyDescent="0.25">
      <c r="A226" s="41" t="s">
        <v>5369</v>
      </c>
      <c r="B226" s="41" t="s">
        <v>4482</v>
      </c>
      <c r="C226" s="41" t="s">
        <v>3674</v>
      </c>
      <c r="D226" s="41" t="s">
        <v>3666</v>
      </c>
      <c r="E226" s="41" t="s">
        <v>3606</v>
      </c>
      <c r="F226" s="41" t="s">
        <v>4478</v>
      </c>
      <c r="G226" s="46">
        <v>8</v>
      </c>
      <c r="H226" s="46">
        <v>1</v>
      </c>
      <c r="I226" s="46">
        <v>0</v>
      </c>
      <c r="J226" s="41" t="s">
        <v>3663</v>
      </c>
      <c r="K226" s="41" t="s">
        <v>528</v>
      </c>
      <c r="L226" s="41" t="s">
        <v>4481</v>
      </c>
      <c r="M226" s="41" t="s">
        <v>3677</v>
      </c>
      <c r="N226" s="41" t="s">
        <v>5085</v>
      </c>
      <c r="O226" s="41" t="s">
        <v>5084</v>
      </c>
    </row>
    <row r="227" spans="1:15" x14ac:dyDescent="0.25">
      <c r="A227" s="41" t="s">
        <v>5368</v>
      </c>
      <c r="B227" s="41" t="s">
        <v>5367</v>
      </c>
      <c r="C227" s="41" t="s">
        <v>3667</v>
      </c>
      <c r="D227" s="41" t="s">
        <v>3666</v>
      </c>
      <c r="E227" s="41" t="s">
        <v>5366</v>
      </c>
      <c r="F227" s="41" t="s">
        <v>4478</v>
      </c>
      <c r="G227" s="46">
        <v>8</v>
      </c>
      <c r="H227" s="46">
        <v>1</v>
      </c>
      <c r="I227" s="46">
        <v>1</v>
      </c>
      <c r="J227" s="41" t="s">
        <v>3663</v>
      </c>
      <c r="K227" s="41" t="s">
        <v>4096</v>
      </c>
      <c r="L227" s="41" t="s">
        <v>4690</v>
      </c>
      <c r="M227" s="41" t="s">
        <v>5092</v>
      </c>
      <c r="N227" s="41" t="s">
        <v>5085</v>
      </c>
      <c r="O227" s="41" t="s">
        <v>5084</v>
      </c>
    </row>
    <row r="228" spans="1:15" x14ac:dyDescent="0.25">
      <c r="A228" s="41" t="s">
        <v>5365</v>
      </c>
      <c r="B228" s="41" t="s">
        <v>5364</v>
      </c>
      <c r="C228" s="41" t="s">
        <v>3674</v>
      </c>
      <c r="D228" s="41" t="s">
        <v>3666</v>
      </c>
      <c r="E228" s="41" t="s">
        <v>3606</v>
      </c>
      <c r="F228" s="41" t="s">
        <v>4478</v>
      </c>
      <c r="G228" s="46">
        <v>0</v>
      </c>
      <c r="H228" s="46">
        <v>0</v>
      </c>
      <c r="I228" s="46">
        <v>0</v>
      </c>
      <c r="J228" s="41" t="s">
        <v>3663</v>
      </c>
      <c r="K228" s="41" t="s">
        <v>528</v>
      </c>
      <c r="L228" s="41" t="s">
        <v>4615</v>
      </c>
      <c r="M228" s="41" t="s">
        <v>5092</v>
      </c>
      <c r="N228" s="41" t="s">
        <v>5085</v>
      </c>
      <c r="O228" s="41" t="s">
        <v>5084</v>
      </c>
    </row>
    <row r="229" spans="1:15" x14ac:dyDescent="0.25">
      <c r="A229" s="41" t="s">
        <v>5363</v>
      </c>
      <c r="B229" s="41" t="s">
        <v>5362</v>
      </c>
      <c r="C229" s="41" t="s">
        <v>3667</v>
      </c>
      <c r="D229" s="41" t="s">
        <v>3702</v>
      </c>
      <c r="E229" s="41" t="s">
        <v>5361</v>
      </c>
      <c r="F229" s="41" t="s">
        <v>4091</v>
      </c>
      <c r="G229" s="46">
        <v>8</v>
      </c>
      <c r="H229" s="46">
        <v>1</v>
      </c>
      <c r="I229" s="46">
        <v>1</v>
      </c>
      <c r="J229" s="41" t="s">
        <v>3663</v>
      </c>
      <c r="K229" s="41" t="s">
        <v>4096</v>
      </c>
      <c r="L229" s="41" t="s">
        <v>4095</v>
      </c>
      <c r="M229" s="41" t="s">
        <v>5098</v>
      </c>
      <c r="N229" s="41" t="s">
        <v>5114</v>
      </c>
      <c r="O229" s="41" t="s">
        <v>5131</v>
      </c>
    </row>
    <row r="230" spans="1:15" x14ac:dyDescent="0.25">
      <c r="A230" s="41" t="s">
        <v>5363</v>
      </c>
      <c r="B230" s="41" t="s">
        <v>5362</v>
      </c>
      <c r="C230" s="41" t="s">
        <v>3667</v>
      </c>
      <c r="D230" s="41" t="s">
        <v>3666</v>
      </c>
      <c r="E230" s="41" t="s">
        <v>5361</v>
      </c>
      <c r="F230" s="41" t="s">
        <v>4091</v>
      </c>
      <c r="G230" s="46">
        <v>8</v>
      </c>
      <c r="H230" s="46">
        <v>1</v>
      </c>
      <c r="I230" s="46">
        <v>1</v>
      </c>
      <c r="J230" s="41" t="s">
        <v>3663</v>
      </c>
      <c r="K230" s="41" t="s">
        <v>4096</v>
      </c>
      <c r="L230" s="41" t="s">
        <v>4095</v>
      </c>
      <c r="M230" s="41" t="s">
        <v>5098</v>
      </c>
      <c r="N230" s="41" t="s">
        <v>5114</v>
      </c>
      <c r="O230" s="41" t="s">
        <v>5131</v>
      </c>
    </row>
    <row r="231" spans="1:15" x14ac:dyDescent="0.25">
      <c r="A231" s="41" t="s">
        <v>5360</v>
      </c>
      <c r="B231" s="41" t="s">
        <v>5359</v>
      </c>
      <c r="C231" s="41" t="s">
        <v>3667</v>
      </c>
      <c r="D231" s="41" t="s">
        <v>3702</v>
      </c>
      <c r="E231" s="41" t="s">
        <v>5358</v>
      </c>
      <c r="F231" s="41" t="s">
        <v>4091</v>
      </c>
      <c r="G231" s="46">
        <v>8</v>
      </c>
      <c r="H231" s="46">
        <v>1</v>
      </c>
      <c r="I231" s="46">
        <v>1</v>
      </c>
      <c r="J231" s="41" t="s">
        <v>3663</v>
      </c>
      <c r="K231" s="41" t="s">
        <v>4096</v>
      </c>
      <c r="L231" s="41" t="s">
        <v>4095</v>
      </c>
      <c r="M231" s="41" t="s">
        <v>5098</v>
      </c>
      <c r="N231" s="41" t="s">
        <v>5114</v>
      </c>
      <c r="O231" s="41" t="s">
        <v>5131</v>
      </c>
    </row>
    <row r="232" spans="1:15" x14ac:dyDescent="0.25">
      <c r="A232" s="41" t="s">
        <v>5360</v>
      </c>
      <c r="B232" s="41" t="s">
        <v>5359</v>
      </c>
      <c r="C232" s="41" t="s">
        <v>3667</v>
      </c>
      <c r="D232" s="41" t="s">
        <v>3666</v>
      </c>
      <c r="E232" s="41" t="s">
        <v>5358</v>
      </c>
      <c r="F232" s="41" t="s">
        <v>4091</v>
      </c>
      <c r="G232" s="46">
        <v>8</v>
      </c>
      <c r="H232" s="46">
        <v>1</v>
      </c>
      <c r="I232" s="46">
        <v>1</v>
      </c>
      <c r="J232" s="41" t="s">
        <v>3663</v>
      </c>
      <c r="K232" s="41" t="s">
        <v>4096</v>
      </c>
      <c r="L232" s="41" t="s">
        <v>4095</v>
      </c>
      <c r="M232" s="41" t="s">
        <v>5098</v>
      </c>
      <c r="N232" s="41" t="s">
        <v>5114</v>
      </c>
      <c r="O232" s="41" t="s">
        <v>5131</v>
      </c>
    </row>
    <row r="233" spans="1:15" x14ac:dyDescent="0.25">
      <c r="A233" s="41" t="s">
        <v>5356</v>
      </c>
      <c r="B233" s="41" t="s">
        <v>5132</v>
      </c>
      <c r="C233" s="41" t="s">
        <v>3667</v>
      </c>
      <c r="D233" s="41" t="s">
        <v>4105</v>
      </c>
      <c r="E233" s="41" t="s">
        <v>5355</v>
      </c>
      <c r="F233" s="41" t="s">
        <v>4091</v>
      </c>
      <c r="G233" s="46">
        <v>8</v>
      </c>
      <c r="H233" s="46">
        <v>1</v>
      </c>
      <c r="I233" s="46">
        <v>1</v>
      </c>
      <c r="J233" s="41" t="s">
        <v>3663</v>
      </c>
      <c r="K233" s="41" t="s">
        <v>528</v>
      </c>
      <c r="L233" s="41" t="s">
        <v>4095</v>
      </c>
      <c r="M233" s="41" t="s">
        <v>5098</v>
      </c>
      <c r="N233" s="41" t="s">
        <v>5114</v>
      </c>
      <c r="O233" s="41" t="s">
        <v>5131</v>
      </c>
    </row>
    <row r="234" spans="1:15" x14ac:dyDescent="0.25">
      <c r="A234" s="41" t="s">
        <v>5356</v>
      </c>
      <c r="B234" s="41" t="s">
        <v>5132</v>
      </c>
      <c r="C234" s="41" t="s">
        <v>3667</v>
      </c>
      <c r="D234" s="41" t="s">
        <v>4104</v>
      </c>
      <c r="E234" s="41" t="s">
        <v>5357</v>
      </c>
      <c r="F234" s="41" t="s">
        <v>4091</v>
      </c>
      <c r="G234" s="46">
        <v>8</v>
      </c>
      <c r="H234" s="46">
        <v>1</v>
      </c>
      <c r="I234" s="46">
        <v>1</v>
      </c>
      <c r="J234" s="41" t="s">
        <v>3663</v>
      </c>
      <c r="K234" s="41" t="s">
        <v>528</v>
      </c>
      <c r="L234" s="41" t="s">
        <v>4095</v>
      </c>
      <c r="M234" s="41" t="s">
        <v>5098</v>
      </c>
      <c r="N234" s="41" t="s">
        <v>5114</v>
      </c>
      <c r="O234" s="41" t="s">
        <v>5131</v>
      </c>
    </row>
    <row r="235" spans="1:15" x14ac:dyDescent="0.25">
      <c r="A235" s="41" t="s">
        <v>5356</v>
      </c>
      <c r="B235" s="41" t="s">
        <v>5132</v>
      </c>
      <c r="C235" s="41" t="s">
        <v>3667</v>
      </c>
      <c r="D235" s="41" t="s">
        <v>4104</v>
      </c>
      <c r="E235" s="41" t="s">
        <v>5355</v>
      </c>
      <c r="F235" s="41" t="s">
        <v>4091</v>
      </c>
      <c r="G235" s="46">
        <v>8</v>
      </c>
      <c r="H235" s="46">
        <v>1</v>
      </c>
      <c r="I235" s="46">
        <v>1</v>
      </c>
      <c r="J235" s="41" t="s">
        <v>3663</v>
      </c>
      <c r="K235" s="41" t="s">
        <v>528</v>
      </c>
      <c r="L235" s="41" t="s">
        <v>4095</v>
      </c>
      <c r="M235" s="41" t="s">
        <v>5098</v>
      </c>
      <c r="N235" s="41" t="s">
        <v>5114</v>
      </c>
      <c r="O235" s="41" t="s">
        <v>5131</v>
      </c>
    </row>
    <row r="236" spans="1:15" x14ac:dyDescent="0.25">
      <c r="A236" s="41" t="s">
        <v>5356</v>
      </c>
      <c r="B236" s="41" t="s">
        <v>5132</v>
      </c>
      <c r="C236" s="41" t="s">
        <v>3667</v>
      </c>
      <c r="D236" s="41" t="s">
        <v>3666</v>
      </c>
      <c r="E236" s="41" t="s">
        <v>5357</v>
      </c>
      <c r="F236" s="41" t="s">
        <v>4091</v>
      </c>
      <c r="G236" s="46">
        <v>8</v>
      </c>
      <c r="H236" s="46">
        <v>1</v>
      </c>
      <c r="I236" s="46">
        <v>1</v>
      </c>
      <c r="J236" s="41" t="s">
        <v>3663</v>
      </c>
      <c r="K236" s="41" t="s">
        <v>528</v>
      </c>
      <c r="L236" s="41" t="s">
        <v>4095</v>
      </c>
      <c r="M236" s="41" t="s">
        <v>5098</v>
      </c>
      <c r="N236" s="41" t="s">
        <v>5114</v>
      </c>
      <c r="O236" s="41" t="s">
        <v>5131</v>
      </c>
    </row>
    <row r="237" spans="1:15" x14ac:dyDescent="0.25">
      <c r="A237" s="41" t="s">
        <v>5356</v>
      </c>
      <c r="B237" s="41" t="s">
        <v>5132</v>
      </c>
      <c r="C237" s="41" t="s">
        <v>3667</v>
      </c>
      <c r="D237" s="41" t="s">
        <v>3666</v>
      </c>
      <c r="E237" s="41" t="s">
        <v>5355</v>
      </c>
      <c r="F237" s="41" t="s">
        <v>4091</v>
      </c>
      <c r="G237" s="46">
        <v>8</v>
      </c>
      <c r="H237" s="46">
        <v>1</v>
      </c>
      <c r="I237" s="46">
        <v>1</v>
      </c>
      <c r="J237" s="41" t="s">
        <v>3663</v>
      </c>
      <c r="K237" s="41" t="s">
        <v>528</v>
      </c>
      <c r="L237" s="41" t="s">
        <v>4095</v>
      </c>
      <c r="M237" s="41" t="s">
        <v>5098</v>
      </c>
      <c r="N237" s="41" t="s">
        <v>5114</v>
      </c>
      <c r="O237" s="41" t="s">
        <v>5131</v>
      </c>
    </row>
    <row r="238" spans="1:15" x14ac:dyDescent="0.25">
      <c r="A238" s="41" t="s">
        <v>5354</v>
      </c>
      <c r="B238" s="41" t="s">
        <v>5353</v>
      </c>
      <c r="C238" s="41" t="s">
        <v>3667</v>
      </c>
      <c r="D238" s="41" t="s">
        <v>3702</v>
      </c>
      <c r="E238" s="41" t="s">
        <v>5352</v>
      </c>
      <c r="F238" s="41" t="s">
        <v>4091</v>
      </c>
      <c r="G238" s="46">
        <v>8</v>
      </c>
      <c r="H238" s="46">
        <v>1</v>
      </c>
      <c r="I238" s="46">
        <v>1</v>
      </c>
      <c r="J238" s="41" t="s">
        <v>3663</v>
      </c>
      <c r="K238" s="41" t="s">
        <v>4100</v>
      </c>
      <c r="L238" s="41" t="s">
        <v>4095</v>
      </c>
      <c r="M238" s="41" t="s">
        <v>3763</v>
      </c>
      <c r="N238" s="41" t="s">
        <v>5114</v>
      </c>
      <c r="O238" s="41" t="s">
        <v>5131</v>
      </c>
    </row>
    <row r="239" spans="1:15" x14ac:dyDescent="0.25">
      <c r="A239" s="41" t="s">
        <v>5354</v>
      </c>
      <c r="B239" s="41" t="s">
        <v>5353</v>
      </c>
      <c r="C239" s="41" t="s">
        <v>3667</v>
      </c>
      <c r="D239" s="41" t="s">
        <v>3666</v>
      </c>
      <c r="E239" s="41" t="s">
        <v>5352</v>
      </c>
      <c r="F239" s="41" t="s">
        <v>4091</v>
      </c>
      <c r="G239" s="46">
        <v>8</v>
      </c>
      <c r="H239" s="46">
        <v>1</v>
      </c>
      <c r="I239" s="46">
        <v>1</v>
      </c>
      <c r="J239" s="41" t="s">
        <v>3663</v>
      </c>
      <c r="K239" s="41" t="s">
        <v>4100</v>
      </c>
      <c r="L239" s="41" t="s">
        <v>4095</v>
      </c>
      <c r="M239" s="41" t="s">
        <v>3763</v>
      </c>
      <c r="N239" s="41" t="s">
        <v>5114</v>
      </c>
      <c r="O239" s="41" t="s">
        <v>5131</v>
      </c>
    </row>
    <row r="240" spans="1:15" x14ac:dyDescent="0.25">
      <c r="A240" s="41" t="s">
        <v>5350</v>
      </c>
      <c r="B240" s="41" t="s">
        <v>5349</v>
      </c>
      <c r="C240" s="41" t="s">
        <v>3667</v>
      </c>
      <c r="D240" s="41" t="s">
        <v>3702</v>
      </c>
      <c r="E240" s="41" t="s">
        <v>5351</v>
      </c>
      <c r="F240" s="41" t="s">
        <v>4091</v>
      </c>
      <c r="G240" s="46">
        <v>8</v>
      </c>
      <c r="H240" s="46">
        <v>1</v>
      </c>
      <c r="I240" s="46">
        <v>1</v>
      </c>
      <c r="J240" s="41" t="s">
        <v>3663</v>
      </c>
      <c r="K240" s="41" t="s">
        <v>4531</v>
      </c>
      <c r="L240" s="41" t="s">
        <v>4223</v>
      </c>
      <c r="M240" s="41" t="s">
        <v>3763</v>
      </c>
      <c r="N240" s="41" t="s">
        <v>5097</v>
      </c>
      <c r="O240" s="41" t="s">
        <v>5096</v>
      </c>
    </row>
    <row r="241" spans="1:15" x14ac:dyDescent="0.25">
      <c r="A241" s="41" t="s">
        <v>5350</v>
      </c>
      <c r="B241" s="41" t="s">
        <v>5349</v>
      </c>
      <c r="C241" s="41" t="s">
        <v>3667</v>
      </c>
      <c r="D241" s="41" t="s">
        <v>4548</v>
      </c>
      <c r="E241" s="41" t="s">
        <v>5351</v>
      </c>
      <c r="F241" s="41" t="s">
        <v>4091</v>
      </c>
      <c r="G241" s="46">
        <v>8</v>
      </c>
      <c r="H241" s="46">
        <v>1</v>
      </c>
      <c r="I241" s="46">
        <v>1</v>
      </c>
      <c r="J241" s="41" t="s">
        <v>3663</v>
      </c>
      <c r="K241" s="41" t="s">
        <v>4531</v>
      </c>
      <c r="L241" s="41" t="s">
        <v>4223</v>
      </c>
      <c r="M241" s="41" t="s">
        <v>3763</v>
      </c>
      <c r="N241" s="41" t="s">
        <v>5097</v>
      </c>
      <c r="O241" s="41" t="s">
        <v>5096</v>
      </c>
    </row>
    <row r="242" spans="1:15" x14ac:dyDescent="0.25">
      <c r="A242" s="41" t="s">
        <v>5350</v>
      </c>
      <c r="B242" s="41" t="s">
        <v>5349</v>
      </c>
      <c r="C242" s="41" t="s">
        <v>3667</v>
      </c>
      <c r="D242" s="41" t="s">
        <v>3666</v>
      </c>
      <c r="E242" s="41" t="s">
        <v>3606</v>
      </c>
      <c r="F242" s="41" t="s">
        <v>4091</v>
      </c>
      <c r="G242" s="46">
        <v>8</v>
      </c>
      <c r="H242" s="46">
        <v>1</v>
      </c>
      <c r="I242" s="46">
        <v>0</v>
      </c>
      <c r="J242" s="41" t="s">
        <v>3663</v>
      </c>
      <c r="K242" s="41" t="s">
        <v>4531</v>
      </c>
      <c r="L242" s="41" t="s">
        <v>4223</v>
      </c>
      <c r="M242" s="41" t="s">
        <v>3763</v>
      </c>
      <c r="N242" s="41" t="s">
        <v>5097</v>
      </c>
      <c r="O242" s="41" t="s">
        <v>5096</v>
      </c>
    </row>
    <row r="243" spans="1:15" x14ac:dyDescent="0.25">
      <c r="A243" s="41" t="s">
        <v>5348</v>
      </c>
      <c r="B243" s="41" t="s">
        <v>5347</v>
      </c>
      <c r="C243" s="41" t="s">
        <v>3667</v>
      </c>
      <c r="D243" s="41" t="s">
        <v>3666</v>
      </c>
      <c r="E243" s="41" t="s">
        <v>5346</v>
      </c>
      <c r="F243" s="41" t="s">
        <v>4091</v>
      </c>
      <c r="G243" s="46">
        <v>8</v>
      </c>
      <c r="H243" s="46">
        <v>1</v>
      </c>
      <c r="I243" s="46">
        <v>1</v>
      </c>
      <c r="J243" s="41" t="s">
        <v>3663</v>
      </c>
      <c r="K243" s="41" t="s">
        <v>3606</v>
      </c>
      <c r="L243" s="41" t="s">
        <v>4174</v>
      </c>
      <c r="M243" s="41" t="s">
        <v>3763</v>
      </c>
      <c r="N243" s="41" t="s">
        <v>5114</v>
      </c>
      <c r="O243" s="41" t="s">
        <v>5131</v>
      </c>
    </row>
    <row r="244" spans="1:15" x14ac:dyDescent="0.25">
      <c r="A244" s="41" t="s">
        <v>5345</v>
      </c>
      <c r="B244" s="41" t="s">
        <v>5344</v>
      </c>
      <c r="C244" s="41" t="s">
        <v>3667</v>
      </c>
      <c r="D244" s="41" t="s">
        <v>3666</v>
      </c>
      <c r="E244" s="41" t="s">
        <v>5343</v>
      </c>
      <c r="F244" s="41" t="s">
        <v>4091</v>
      </c>
      <c r="G244" s="46">
        <v>8</v>
      </c>
      <c r="H244" s="46">
        <v>1</v>
      </c>
      <c r="I244" s="46">
        <v>1</v>
      </c>
      <c r="J244" s="41" t="s">
        <v>3663</v>
      </c>
      <c r="K244" s="41" t="s">
        <v>4100</v>
      </c>
      <c r="L244" s="41" t="s">
        <v>4107</v>
      </c>
      <c r="M244" s="41" t="s">
        <v>3682</v>
      </c>
      <c r="N244" s="41" t="s">
        <v>5085</v>
      </c>
      <c r="O244" s="41" t="s">
        <v>5084</v>
      </c>
    </row>
    <row r="245" spans="1:15" x14ac:dyDescent="0.25">
      <c r="A245" s="41" t="s">
        <v>5342</v>
      </c>
      <c r="B245" s="41" t="s">
        <v>5341</v>
      </c>
      <c r="C245" s="41" t="s">
        <v>3667</v>
      </c>
      <c r="D245" s="41" t="s">
        <v>3666</v>
      </c>
      <c r="E245" s="41" t="s">
        <v>5340</v>
      </c>
      <c r="F245" s="41" t="s">
        <v>4091</v>
      </c>
      <c r="G245" s="46">
        <v>8</v>
      </c>
      <c r="H245" s="46">
        <v>1</v>
      </c>
      <c r="I245" s="46">
        <v>1</v>
      </c>
      <c r="J245" s="41" t="s">
        <v>3663</v>
      </c>
      <c r="K245" s="41" t="s">
        <v>4096</v>
      </c>
      <c r="L245" s="41" t="s">
        <v>4286</v>
      </c>
      <c r="M245" s="41" t="s">
        <v>5339</v>
      </c>
      <c r="N245" s="41" t="s">
        <v>5085</v>
      </c>
      <c r="O245" s="41" t="s">
        <v>5084</v>
      </c>
    </row>
    <row r="246" spans="1:15" x14ac:dyDescent="0.25">
      <c r="A246" s="41" t="s">
        <v>5338</v>
      </c>
      <c r="B246" s="41" t="s">
        <v>5337</v>
      </c>
      <c r="C246" s="41" t="s">
        <v>3667</v>
      </c>
      <c r="D246" s="41" t="s">
        <v>3666</v>
      </c>
      <c r="E246" s="41" t="s">
        <v>5336</v>
      </c>
      <c r="F246" s="41" t="s">
        <v>4091</v>
      </c>
      <c r="G246" s="46">
        <v>8</v>
      </c>
      <c r="H246" s="46">
        <v>1</v>
      </c>
      <c r="I246" s="46">
        <v>1</v>
      </c>
      <c r="J246" s="41" t="s">
        <v>3663</v>
      </c>
      <c r="K246" s="41" t="s">
        <v>4120</v>
      </c>
      <c r="L246" s="41" t="s">
        <v>4465</v>
      </c>
      <c r="M246" s="41" t="s">
        <v>5327</v>
      </c>
      <c r="N246" s="41" t="s">
        <v>5085</v>
      </c>
      <c r="O246" s="41" t="s">
        <v>5084</v>
      </c>
    </row>
    <row r="247" spans="1:15" x14ac:dyDescent="0.25">
      <c r="A247" s="41" t="s">
        <v>5334</v>
      </c>
      <c r="B247" s="41" t="s">
        <v>5333</v>
      </c>
      <c r="C247" s="41" t="s">
        <v>3667</v>
      </c>
      <c r="D247" s="41" t="s">
        <v>4204</v>
      </c>
      <c r="E247" s="41" t="s">
        <v>5335</v>
      </c>
      <c r="F247" s="41" t="s">
        <v>4091</v>
      </c>
      <c r="G247" s="46">
        <v>8</v>
      </c>
      <c r="H247" s="46">
        <v>1</v>
      </c>
      <c r="I247" s="46">
        <v>1</v>
      </c>
      <c r="J247" s="41" t="s">
        <v>3663</v>
      </c>
      <c r="K247" s="41" t="s">
        <v>4096</v>
      </c>
      <c r="L247" s="41" t="s">
        <v>4286</v>
      </c>
      <c r="M247" s="41" t="s">
        <v>5327</v>
      </c>
      <c r="N247" s="41" t="s">
        <v>5085</v>
      </c>
      <c r="O247" s="41" t="s">
        <v>5084</v>
      </c>
    </row>
    <row r="248" spans="1:15" x14ac:dyDescent="0.25">
      <c r="A248" s="41" t="s">
        <v>5334</v>
      </c>
      <c r="B248" s="41" t="s">
        <v>5333</v>
      </c>
      <c r="C248" s="41" t="s">
        <v>3667</v>
      </c>
      <c r="D248" s="41" t="s">
        <v>3666</v>
      </c>
      <c r="E248" s="41" t="s">
        <v>3606</v>
      </c>
      <c r="F248" s="41" t="s">
        <v>4091</v>
      </c>
      <c r="G248" s="46">
        <v>8</v>
      </c>
      <c r="H248" s="46">
        <v>1</v>
      </c>
      <c r="I248" s="46">
        <v>0</v>
      </c>
      <c r="J248" s="41" t="s">
        <v>3663</v>
      </c>
      <c r="K248" s="41" t="s">
        <v>4096</v>
      </c>
      <c r="L248" s="41" t="s">
        <v>4286</v>
      </c>
      <c r="M248" s="41" t="s">
        <v>5327</v>
      </c>
      <c r="N248" s="41" t="s">
        <v>5085</v>
      </c>
      <c r="O248" s="41" t="s">
        <v>5084</v>
      </c>
    </row>
    <row r="249" spans="1:15" x14ac:dyDescent="0.25">
      <c r="A249" s="41" t="s">
        <v>5332</v>
      </c>
      <c r="B249" s="41" t="s">
        <v>5331</v>
      </c>
      <c r="C249" s="41" t="s">
        <v>3667</v>
      </c>
      <c r="D249" s="41" t="s">
        <v>3702</v>
      </c>
      <c r="E249" s="41" t="s">
        <v>5330</v>
      </c>
      <c r="F249" s="41" t="s">
        <v>4091</v>
      </c>
      <c r="G249" s="46">
        <v>8</v>
      </c>
      <c r="H249" s="46">
        <v>1</v>
      </c>
      <c r="I249" s="46">
        <v>1</v>
      </c>
      <c r="J249" s="41" t="s">
        <v>3663</v>
      </c>
      <c r="K249" s="41" t="s">
        <v>4096</v>
      </c>
      <c r="L249" s="41" t="s">
        <v>4527</v>
      </c>
      <c r="M249" s="41" t="s">
        <v>5327</v>
      </c>
      <c r="N249" s="41" t="s">
        <v>5085</v>
      </c>
      <c r="O249" s="41" t="s">
        <v>5084</v>
      </c>
    </row>
    <row r="250" spans="1:15" x14ac:dyDescent="0.25">
      <c r="A250" s="41" t="s">
        <v>5332</v>
      </c>
      <c r="B250" s="41" t="s">
        <v>5331</v>
      </c>
      <c r="C250" s="41" t="s">
        <v>3667</v>
      </c>
      <c r="D250" s="41" t="s">
        <v>3666</v>
      </c>
      <c r="E250" s="41" t="s">
        <v>5330</v>
      </c>
      <c r="F250" s="41" t="s">
        <v>4091</v>
      </c>
      <c r="G250" s="46">
        <v>8</v>
      </c>
      <c r="H250" s="46">
        <v>1</v>
      </c>
      <c r="I250" s="46">
        <v>1</v>
      </c>
      <c r="J250" s="41" t="s">
        <v>3663</v>
      </c>
      <c r="K250" s="41" t="s">
        <v>4096</v>
      </c>
      <c r="L250" s="41" t="s">
        <v>4527</v>
      </c>
      <c r="M250" s="41" t="s">
        <v>5327</v>
      </c>
      <c r="N250" s="41" t="s">
        <v>5085</v>
      </c>
      <c r="O250" s="41" t="s">
        <v>5084</v>
      </c>
    </row>
    <row r="251" spans="1:15" x14ac:dyDescent="0.25">
      <c r="A251" s="41" t="s">
        <v>5329</v>
      </c>
      <c r="B251" s="41" t="s">
        <v>5328</v>
      </c>
      <c r="C251" s="41" t="s">
        <v>3674</v>
      </c>
      <c r="D251" s="41" t="s">
        <v>3666</v>
      </c>
      <c r="E251" s="41" t="s">
        <v>3606</v>
      </c>
      <c r="F251" s="41" t="s">
        <v>4091</v>
      </c>
      <c r="G251" s="46">
        <v>0</v>
      </c>
      <c r="H251" s="46">
        <v>0</v>
      </c>
      <c r="I251" s="46">
        <v>0</v>
      </c>
      <c r="J251" s="41" t="s">
        <v>3663</v>
      </c>
      <c r="K251" s="41" t="s">
        <v>4096</v>
      </c>
      <c r="L251" s="41" t="s">
        <v>4286</v>
      </c>
      <c r="M251" s="41" t="s">
        <v>5327</v>
      </c>
      <c r="N251" s="41" t="s">
        <v>5085</v>
      </c>
      <c r="O251" s="41" t="s">
        <v>5084</v>
      </c>
    </row>
    <row r="252" spans="1:15" x14ac:dyDescent="0.25">
      <c r="A252" s="41" t="s">
        <v>5326</v>
      </c>
      <c r="B252" s="41" t="s">
        <v>5325</v>
      </c>
      <c r="C252" s="41" t="s">
        <v>3667</v>
      </c>
      <c r="D252" s="41" t="s">
        <v>3702</v>
      </c>
      <c r="E252" s="41" t="s">
        <v>5324</v>
      </c>
      <c r="F252" s="41" t="s">
        <v>4091</v>
      </c>
      <c r="G252" s="46">
        <v>8</v>
      </c>
      <c r="H252" s="46">
        <v>1</v>
      </c>
      <c r="I252" s="46">
        <v>1</v>
      </c>
      <c r="J252" s="41" t="s">
        <v>3663</v>
      </c>
      <c r="K252" s="41" t="s">
        <v>4597</v>
      </c>
      <c r="L252" s="41" t="s">
        <v>4223</v>
      </c>
      <c r="M252" s="41" t="s">
        <v>3763</v>
      </c>
      <c r="N252" s="41" t="s">
        <v>5097</v>
      </c>
      <c r="O252" s="41" t="s">
        <v>5096</v>
      </c>
    </row>
    <row r="253" spans="1:15" x14ac:dyDescent="0.25">
      <c r="A253" s="41" t="s">
        <v>5326</v>
      </c>
      <c r="B253" s="41" t="s">
        <v>5325</v>
      </c>
      <c r="C253" s="41" t="s">
        <v>3667</v>
      </c>
      <c r="D253" s="41" t="s">
        <v>3666</v>
      </c>
      <c r="E253" s="41" t="s">
        <v>5324</v>
      </c>
      <c r="F253" s="41" t="s">
        <v>4091</v>
      </c>
      <c r="G253" s="46">
        <v>8</v>
      </c>
      <c r="H253" s="46">
        <v>1</v>
      </c>
      <c r="I253" s="46">
        <v>1</v>
      </c>
      <c r="J253" s="41" t="s">
        <v>3663</v>
      </c>
      <c r="K253" s="41" t="s">
        <v>4597</v>
      </c>
      <c r="L253" s="41" t="s">
        <v>4223</v>
      </c>
      <c r="M253" s="41" t="s">
        <v>3763</v>
      </c>
      <c r="N253" s="41" t="s">
        <v>5097</v>
      </c>
      <c r="O253" s="41" t="s">
        <v>5096</v>
      </c>
    </row>
    <row r="254" spans="1:15" x14ac:dyDescent="0.25">
      <c r="A254" s="41" t="s">
        <v>5323</v>
      </c>
      <c r="B254" s="41" t="s">
        <v>5322</v>
      </c>
      <c r="C254" s="41" t="s">
        <v>3667</v>
      </c>
      <c r="D254" s="41" t="s">
        <v>3702</v>
      </c>
      <c r="E254" s="41" t="s">
        <v>5321</v>
      </c>
      <c r="F254" s="41" t="s">
        <v>4091</v>
      </c>
      <c r="G254" s="46">
        <v>8</v>
      </c>
      <c r="H254" s="46">
        <v>1</v>
      </c>
      <c r="I254" s="46">
        <v>1</v>
      </c>
      <c r="J254" s="41" t="s">
        <v>3663</v>
      </c>
      <c r="K254" s="41" t="s">
        <v>4597</v>
      </c>
      <c r="L254" s="41" t="s">
        <v>4223</v>
      </c>
      <c r="M254" s="41" t="s">
        <v>3763</v>
      </c>
      <c r="N254" s="41" t="s">
        <v>5097</v>
      </c>
      <c r="O254" s="41" t="s">
        <v>5096</v>
      </c>
    </row>
    <row r="255" spans="1:15" x14ac:dyDescent="0.25">
      <c r="A255" s="41" t="s">
        <v>5323</v>
      </c>
      <c r="B255" s="41" t="s">
        <v>5322</v>
      </c>
      <c r="C255" s="41" t="s">
        <v>3667</v>
      </c>
      <c r="D255" s="41" t="s">
        <v>3666</v>
      </c>
      <c r="E255" s="41" t="s">
        <v>5321</v>
      </c>
      <c r="F255" s="41" t="s">
        <v>4091</v>
      </c>
      <c r="G255" s="46">
        <v>8</v>
      </c>
      <c r="H255" s="46">
        <v>1</v>
      </c>
      <c r="I255" s="46">
        <v>1</v>
      </c>
      <c r="J255" s="41" t="s">
        <v>3663</v>
      </c>
      <c r="K255" s="41" t="s">
        <v>4597</v>
      </c>
      <c r="L255" s="41" t="s">
        <v>4223</v>
      </c>
      <c r="M255" s="41" t="s">
        <v>3763</v>
      </c>
      <c r="N255" s="41" t="s">
        <v>5097</v>
      </c>
      <c r="O255" s="41" t="s">
        <v>5096</v>
      </c>
    </row>
    <row r="256" spans="1:15" x14ac:dyDescent="0.25">
      <c r="A256" s="41" t="s">
        <v>5320</v>
      </c>
      <c r="B256" s="41" t="s">
        <v>5319</v>
      </c>
      <c r="C256" s="41" t="s">
        <v>3667</v>
      </c>
      <c r="D256" s="41" t="s">
        <v>3666</v>
      </c>
      <c r="E256" s="41" t="s">
        <v>5318</v>
      </c>
      <c r="F256" s="41" t="s">
        <v>4091</v>
      </c>
      <c r="G256" s="46">
        <v>8</v>
      </c>
      <c r="H256" s="46">
        <v>1</v>
      </c>
      <c r="I256" s="46">
        <v>1</v>
      </c>
      <c r="J256" s="41" t="s">
        <v>3663</v>
      </c>
      <c r="K256" s="41" t="s">
        <v>528</v>
      </c>
      <c r="L256" s="41" t="s">
        <v>4148</v>
      </c>
      <c r="M256" s="41" t="s">
        <v>5092</v>
      </c>
      <c r="N256" s="41" t="s">
        <v>5085</v>
      </c>
      <c r="O256" s="41" t="s">
        <v>5084</v>
      </c>
    </row>
    <row r="257" spans="1:15" x14ac:dyDescent="0.25">
      <c r="A257" s="41" t="s">
        <v>5317</v>
      </c>
      <c r="B257" s="41" t="s">
        <v>5288</v>
      </c>
      <c r="C257" s="41" t="s">
        <v>3667</v>
      </c>
      <c r="D257" s="41" t="s">
        <v>3666</v>
      </c>
      <c r="E257" s="41" t="s">
        <v>5316</v>
      </c>
      <c r="F257" s="41" t="s">
        <v>4091</v>
      </c>
      <c r="G257" s="46">
        <v>8</v>
      </c>
      <c r="H257" s="46">
        <v>1</v>
      </c>
      <c r="I257" s="46">
        <v>1</v>
      </c>
      <c r="J257" s="41" t="s">
        <v>3663</v>
      </c>
      <c r="K257" s="41" t="s">
        <v>4120</v>
      </c>
      <c r="L257" s="41" t="s">
        <v>5287</v>
      </c>
      <c r="M257" s="41" t="s">
        <v>5098</v>
      </c>
      <c r="N257" s="41" t="s">
        <v>5142</v>
      </c>
      <c r="O257" s="41" t="s">
        <v>5141</v>
      </c>
    </row>
    <row r="258" spans="1:15" x14ac:dyDescent="0.25">
      <c r="A258" s="41" t="s">
        <v>5315</v>
      </c>
      <c r="B258" s="41" t="s">
        <v>5314</v>
      </c>
      <c r="C258" s="41" t="s">
        <v>3667</v>
      </c>
      <c r="D258" s="41" t="s">
        <v>3666</v>
      </c>
      <c r="E258" s="41" t="s">
        <v>5313</v>
      </c>
      <c r="F258" s="41" t="s">
        <v>4091</v>
      </c>
      <c r="G258" s="46">
        <v>8</v>
      </c>
      <c r="H258" s="46">
        <v>1</v>
      </c>
      <c r="I258" s="46">
        <v>1</v>
      </c>
      <c r="J258" s="41" t="s">
        <v>3663</v>
      </c>
      <c r="K258" s="41" t="s">
        <v>4597</v>
      </c>
      <c r="L258" s="41" t="s">
        <v>5312</v>
      </c>
      <c r="M258" s="41" t="s">
        <v>5098</v>
      </c>
      <c r="N258" s="41" t="s">
        <v>5142</v>
      </c>
      <c r="O258" s="41" t="s">
        <v>5141</v>
      </c>
    </row>
    <row r="259" spans="1:15" x14ac:dyDescent="0.25">
      <c r="A259" s="41" t="s">
        <v>5311</v>
      </c>
      <c r="B259" s="41" t="s">
        <v>5308</v>
      </c>
      <c r="C259" s="41" t="s">
        <v>3667</v>
      </c>
      <c r="D259" s="41" t="s">
        <v>3666</v>
      </c>
      <c r="E259" s="41" t="s">
        <v>5310</v>
      </c>
      <c r="F259" s="41" t="s">
        <v>4091</v>
      </c>
      <c r="G259" s="46">
        <v>8</v>
      </c>
      <c r="H259" s="46">
        <v>1</v>
      </c>
      <c r="I259" s="46">
        <v>1</v>
      </c>
      <c r="J259" s="41" t="s">
        <v>3663</v>
      </c>
      <c r="K259" s="41" t="s">
        <v>4322</v>
      </c>
      <c r="L259" s="41" t="s">
        <v>4152</v>
      </c>
      <c r="M259" s="41" t="s">
        <v>5098</v>
      </c>
      <c r="N259" s="41" t="s">
        <v>5142</v>
      </c>
      <c r="O259" s="41" t="s">
        <v>5141</v>
      </c>
    </row>
    <row r="260" spans="1:15" x14ac:dyDescent="0.25">
      <c r="A260" s="41" t="s">
        <v>5309</v>
      </c>
      <c r="B260" s="41" t="s">
        <v>5308</v>
      </c>
      <c r="C260" s="41" t="s">
        <v>3667</v>
      </c>
      <c r="D260" s="41" t="s">
        <v>3666</v>
      </c>
      <c r="E260" s="41" t="s">
        <v>5307</v>
      </c>
      <c r="F260" s="41" t="s">
        <v>4091</v>
      </c>
      <c r="G260" s="46">
        <v>8</v>
      </c>
      <c r="H260" s="46">
        <v>1</v>
      </c>
      <c r="I260" s="46">
        <v>1</v>
      </c>
      <c r="J260" s="41" t="s">
        <v>3663</v>
      </c>
      <c r="K260" s="41" t="s">
        <v>4322</v>
      </c>
      <c r="L260" s="41" t="s">
        <v>4152</v>
      </c>
      <c r="M260" s="41" t="s">
        <v>5098</v>
      </c>
      <c r="N260" s="41" t="s">
        <v>5142</v>
      </c>
      <c r="O260" s="41" t="s">
        <v>5141</v>
      </c>
    </row>
    <row r="261" spans="1:15" x14ac:dyDescent="0.25">
      <c r="A261" s="41" t="s">
        <v>5306</v>
      </c>
      <c r="B261" s="41" t="s">
        <v>5305</v>
      </c>
      <c r="C261" s="41" t="s">
        <v>3667</v>
      </c>
      <c r="D261" s="41" t="s">
        <v>3666</v>
      </c>
      <c r="E261" s="41" t="s">
        <v>5304</v>
      </c>
      <c r="F261" s="41" t="s">
        <v>4091</v>
      </c>
      <c r="G261" s="46">
        <v>8</v>
      </c>
      <c r="H261" s="46">
        <v>1</v>
      </c>
      <c r="I261" s="46">
        <v>1</v>
      </c>
      <c r="J261" s="41" t="s">
        <v>3663</v>
      </c>
      <c r="K261" s="41" t="s">
        <v>4207</v>
      </c>
      <c r="L261" s="41" t="s">
        <v>4215</v>
      </c>
      <c r="M261" s="41" t="s">
        <v>5098</v>
      </c>
      <c r="N261" s="41" t="s">
        <v>5142</v>
      </c>
      <c r="O261" s="41" t="s">
        <v>5141</v>
      </c>
    </row>
    <row r="262" spans="1:15" x14ac:dyDescent="0.25">
      <c r="A262" s="41" t="s">
        <v>5303</v>
      </c>
      <c r="B262" s="41" t="s">
        <v>5302</v>
      </c>
      <c r="C262" s="41" t="s">
        <v>3667</v>
      </c>
      <c r="D262" s="41" t="s">
        <v>3666</v>
      </c>
      <c r="E262" s="41" t="s">
        <v>5301</v>
      </c>
      <c r="F262" s="41" t="s">
        <v>4091</v>
      </c>
      <c r="G262" s="46">
        <v>8</v>
      </c>
      <c r="H262" s="46">
        <v>1</v>
      </c>
      <c r="I262" s="46">
        <v>1</v>
      </c>
      <c r="J262" s="41" t="s">
        <v>3663</v>
      </c>
      <c r="K262" s="41" t="s">
        <v>4207</v>
      </c>
      <c r="L262" s="41" t="s">
        <v>4206</v>
      </c>
      <c r="M262" s="41" t="s">
        <v>5098</v>
      </c>
      <c r="N262" s="41" t="s">
        <v>5142</v>
      </c>
      <c r="O262" s="41" t="s">
        <v>5141</v>
      </c>
    </row>
    <row r="263" spans="1:15" x14ac:dyDescent="0.25">
      <c r="A263" s="41" t="s">
        <v>5299</v>
      </c>
      <c r="B263" s="41" t="s">
        <v>5298</v>
      </c>
      <c r="C263" s="41" t="s">
        <v>3667</v>
      </c>
      <c r="D263" s="41" t="s">
        <v>4168</v>
      </c>
      <c r="E263" s="41" t="s">
        <v>5300</v>
      </c>
      <c r="F263" s="41" t="s">
        <v>4091</v>
      </c>
      <c r="G263" s="46">
        <v>8</v>
      </c>
      <c r="H263" s="46">
        <v>1</v>
      </c>
      <c r="I263" s="46">
        <v>1</v>
      </c>
      <c r="J263" s="41" t="s">
        <v>3663</v>
      </c>
      <c r="K263" s="41" t="s">
        <v>3717</v>
      </c>
      <c r="L263" s="41" t="s">
        <v>5297</v>
      </c>
      <c r="M263" s="41" t="s">
        <v>5098</v>
      </c>
      <c r="N263" s="41" t="s">
        <v>5142</v>
      </c>
      <c r="O263" s="41" t="s">
        <v>5141</v>
      </c>
    </row>
    <row r="264" spans="1:15" x14ac:dyDescent="0.25">
      <c r="A264" s="41" t="s">
        <v>5299</v>
      </c>
      <c r="B264" s="41" t="s">
        <v>5298</v>
      </c>
      <c r="C264" s="41" t="s">
        <v>3667</v>
      </c>
      <c r="D264" s="41" t="s">
        <v>3666</v>
      </c>
      <c r="E264" s="41" t="s">
        <v>3606</v>
      </c>
      <c r="F264" s="41" t="s">
        <v>4091</v>
      </c>
      <c r="G264" s="46">
        <v>8</v>
      </c>
      <c r="H264" s="46">
        <v>1</v>
      </c>
      <c r="I264" s="46">
        <v>0</v>
      </c>
      <c r="J264" s="41" t="s">
        <v>3663</v>
      </c>
      <c r="K264" s="41" t="s">
        <v>3717</v>
      </c>
      <c r="L264" s="41" t="s">
        <v>5297</v>
      </c>
      <c r="M264" s="41" t="s">
        <v>5098</v>
      </c>
      <c r="N264" s="41" t="s">
        <v>5142</v>
      </c>
      <c r="O264" s="41" t="s">
        <v>5141</v>
      </c>
    </row>
    <row r="265" spans="1:15" x14ac:dyDescent="0.25">
      <c r="A265" s="41" t="s">
        <v>5296</v>
      </c>
      <c r="B265" s="41" t="s">
        <v>5291</v>
      </c>
      <c r="C265" s="41" t="s">
        <v>3667</v>
      </c>
      <c r="D265" s="41" t="s">
        <v>3666</v>
      </c>
      <c r="E265" s="41" t="s">
        <v>5295</v>
      </c>
      <c r="F265" s="41" t="s">
        <v>4091</v>
      </c>
      <c r="G265" s="46">
        <v>8</v>
      </c>
      <c r="H265" s="46">
        <v>1</v>
      </c>
      <c r="I265" s="46">
        <v>1</v>
      </c>
      <c r="J265" s="41" t="s">
        <v>3663</v>
      </c>
      <c r="K265" s="41" t="s">
        <v>4207</v>
      </c>
      <c r="L265" s="41" t="s">
        <v>4211</v>
      </c>
      <c r="M265" s="41" t="s">
        <v>5098</v>
      </c>
      <c r="N265" s="41" t="s">
        <v>5142</v>
      </c>
      <c r="O265" s="41" t="s">
        <v>5141</v>
      </c>
    </row>
    <row r="266" spans="1:15" x14ac:dyDescent="0.25">
      <c r="A266" s="41" t="s">
        <v>5293</v>
      </c>
      <c r="B266" s="41" t="s">
        <v>5291</v>
      </c>
      <c r="C266" s="41" t="s">
        <v>3667</v>
      </c>
      <c r="D266" s="41" t="s">
        <v>5252</v>
      </c>
      <c r="E266" s="41" t="s">
        <v>3606</v>
      </c>
      <c r="F266" s="41" t="s">
        <v>4091</v>
      </c>
      <c r="G266" s="46">
        <v>8</v>
      </c>
      <c r="H266" s="46">
        <v>1</v>
      </c>
      <c r="I266" s="46">
        <v>0</v>
      </c>
      <c r="J266" s="41" t="s">
        <v>3663</v>
      </c>
      <c r="K266" s="41" t="s">
        <v>4207</v>
      </c>
      <c r="L266" s="41" t="s">
        <v>4211</v>
      </c>
      <c r="M266" s="41" t="s">
        <v>5098</v>
      </c>
      <c r="N266" s="41" t="s">
        <v>5142</v>
      </c>
      <c r="O266" s="41" t="s">
        <v>5141</v>
      </c>
    </row>
    <row r="267" spans="1:15" x14ac:dyDescent="0.25">
      <c r="A267" s="41" t="s">
        <v>5293</v>
      </c>
      <c r="B267" s="41" t="s">
        <v>5291</v>
      </c>
      <c r="C267" s="41" t="s">
        <v>3667</v>
      </c>
      <c r="D267" s="41" t="s">
        <v>4168</v>
      </c>
      <c r="E267" s="41" t="s">
        <v>5294</v>
      </c>
      <c r="F267" s="41" t="s">
        <v>4091</v>
      </c>
      <c r="G267" s="46">
        <v>8</v>
      </c>
      <c r="H267" s="46">
        <v>1</v>
      </c>
      <c r="I267" s="46">
        <v>1</v>
      </c>
      <c r="J267" s="41" t="s">
        <v>3663</v>
      </c>
      <c r="K267" s="41" t="s">
        <v>4207</v>
      </c>
      <c r="L267" s="41" t="s">
        <v>4211</v>
      </c>
      <c r="M267" s="41" t="s">
        <v>5098</v>
      </c>
      <c r="N267" s="41" t="s">
        <v>5142</v>
      </c>
      <c r="O267" s="41" t="s">
        <v>5141</v>
      </c>
    </row>
    <row r="268" spans="1:15" x14ac:dyDescent="0.25">
      <c r="A268" s="41" t="s">
        <v>5293</v>
      </c>
      <c r="B268" s="41" t="s">
        <v>5291</v>
      </c>
      <c r="C268" s="41" t="s">
        <v>3667</v>
      </c>
      <c r="D268" s="41" t="s">
        <v>3947</v>
      </c>
      <c r="E268" s="41" t="s">
        <v>3606</v>
      </c>
      <c r="F268" s="41" t="s">
        <v>4091</v>
      </c>
      <c r="G268" s="46">
        <v>8</v>
      </c>
      <c r="H268" s="46">
        <v>1</v>
      </c>
      <c r="I268" s="46">
        <v>0</v>
      </c>
      <c r="J268" s="41" t="s">
        <v>3663</v>
      </c>
      <c r="K268" s="41" t="s">
        <v>4207</v>
      </c>
      <c r="L268" s="41" t="s">
        <v>4211</v>
      </c>
      <c r="M268" s="41" t="s">
        <v>5098</v>
      </c>
      <c r="N268" s="41" t="s">
        <v>5142</v>
      </c>
      <c r="O268" s="41" t="s">
        <v>5141</v>
      </c>
    </row>
    <row r="269" spans="1:15" x14ac:dyDescent="0.25">
      <c r="A269" s="41" t="s">
        <v>5292</v>
      </c>
      <c r="B269" s="41" t="s">
        <v>5291</v>
      </c>
      <c r="C269" s="41" t="s">
        <v>3667</v>
      </c>
      <c r="D269" s="41" t="s">
        <v>3666</v>
      </c>
      <c r="E269" s="41" t="s">
        <v>5290</v>
      </c>
      <c r="F269" s="41" t="s">
        <v>4091</v>
      </c>
      <c r="G269" s="46">
        <v>8</v>
      </c>
      <c r="H269" s="46">
        <v>1</v>
      </c>
      <c r="I269" s="46">
        <v>1</v>
      </c>
      <c r="J269" s="41" t="s">
        <v>3663</v>
      </c>
      <c r="K269" s="41" t="s">
        <v>4207</v>
      </c>
      <c r="L269" s="41" t="s">
        <v>4211</v>
      </c>
      <c r="M269" s="41" t="s">
        <v>5098</v>
      </c>
      <c r="N269" s="41" t="s">
        <v>5142</v>
      </c>
      <c r="O269" s="41" t="s">
        <v>5141</v>
      </c>
    </row>
    <row r="270" spans="1:15" x14ac:dyDescent="0.25">
      <c r="A270" s="41" t="s">
        <v>5289</v>
      </c>
      <c r="B270" s="41" t="s">
        <v>5288</v>
      </c>
      <c r="C270" s="41" t="s">
        <v>3674</v>
      </c>
      <c r="D270" s="41" t="s">
        <v>3666</v>
      </c>
      <c r="E270" s="41" t="s">
        <v>3606</v>
      </c>
      <c r="F270" s="41" t="s">
        <v>4091</v>
      </c>
      <c r="G270" s="46">
        <v>0</v>
      </c>
      <c r="H270" s="46">
        <v>0</v>
      </c>
      <c r="I270" s="46">
        <v>0</v>
      </c>
      <c r="J270" s="41" t="s">
        <v>3663</v>
      </c>
      <c r="K270" s="41" t="s">
        <v>4120</v>
      </c>
      <c r="L270" s="41" t="s">
        <v>5287</v>
      </c>
      <c r="M270" s="41" t="s">
        <v>5098</v>
      </c>
      <c r="N270" s="41" t="s">
        <v>5142</v>
      </c>
      <c r="O270" s="41" t="s">
        <v>5141</v>
      </c>
    </row>
    <row r="271" spans="1:15" x14ac:dyDescent="0.25">
      <c r="A271" s="41" t="s">
        <v>5286</v>
      </c>
      <c r="B271" s="41" t="s">
        <v>5285</v>
      </c>
      <c r="C271" s="41" t="s">
        <v>3667</v>
      </c>
      <c r="D271" s="41" t="s">
        <v>3666</v>
      </c>
      <c r="E271" s="41" t="s">
        <v>5284</v>
      </c>
      <c r="F271" s="41" t="s">
        <v>4091</v>
      </c>
      <c r="G271" s="46">
        <v>8</v>
      </c>
      <c r="H271" s="46">
        <v>1</v>
      </c>
      <c r="I271" s="46">
        <v>1</v>
      </c>
      <c r="J271" s="41" t="s">
        <v>3663</v>
      </c>
      <c r="K271" s="41" t="s">
        <v>4096</v>
      </c>
      <c r="L271" s="41" t="s">
        <v>4196</v>
      </c>
      <c r="M271" s="41" t="s">
        <v>5098</v>
      </c>
      <c r="N271" s="41" t="s">
        <v>5142</v>
      </c>
      <c r="O271" s="41" t="s">
        <v>5141</v>
      </c>
    </row>
    <row r="272" spans="1:15" x14ac:dyDescent="0.25">
      <c r="A272" s="41" t="s">
        <v>5283</v>
      </c>
      <c r="B272" s="41" t="s">
        <v>5282</v>
      </c>
      <c r="C272" s="41" t="s">
        <v>3667</v>
      </c>
      <c r="D272" s="41" t="s">
        <v>3666</v>
      </c>
      <c r="E272" s="41" t="s">
        <v>5281</v>
      </c>
      <c r="F272" s="41" t="s">
        <v>4091</v>
      </c>
      <c r="G272" s="46">
        <v>8</v>
      </c>
      <c r="H272" s="46">
        <v>1</v>
      </c>
      <c r="I272" s="46">
        <v>1</v>
      </c>
      <c r="J272" s="41" t="s">
        <v>3663</v>
      </c>
      <c r="K272" s="41" t="s">
        <v>4096</v>
      </c>
      <c r="L272" s="41" t="s">
        <v>4196</v>
      </c>
      <c r="M272" s="41" t="s">
        <v>5098</v>
      </c>
      <c r="N272" s="41" t="s">
        <v>5142</v>
      </c>
      <c r="O272" s="41" t="s">
        <v>5141</v>
      </c>
    </row>
    <row r="273" spans="1:15" x14ac:dyDescent="0.25">
      <c r="A273" s="41" t="s">
        <v>5280</v>
      </c>
      <c r="B273" s="41" t="s">
        <v>5279</v>
      </c>
      <c r="C273" s="41" t="s">
        <v>3667</v>
      </c>
      <c r="D273" s="41" t="s">
        <v>3666</v>
      </c>
      <c r="E273" s="41" t="s">
        <v>5278</v>
      </c>
      <c r="F273" s="41" t="s">
        <v>4091</v>
      </c>
      <c r="G273" s="46">
        <v>8</v>
      </c>
      <c r="H273" s="46">
        <v>1</v>
      </c>
      <c r="I273" s="46">
        <v>1</v>
      </c>
      <c r="J273" s="41" t="s">
        <v>3663</v>
      </c>
      <c r="K273" s="41" t="s">
        <v>3717</v>
      </c>
      <c r="L273" s="41" t="s">
        <v>5277</v>
      </c>
      <c r="M273" s="41" t="s">
        <v>5098</v>
      </c>
      <c r="N273" s="41" t="s">
        <v>5142</v>
      </c>
      <c r="O273" s="41" t="s">
        <v>5141</v>
      </c>
    </row>
    <row r="274" spans="1:15" x14ac:dyDescent="0.25">
      <c r="A274" s="41" t="s">
        <v>5276</v>
      </c>
      <c r="B274" s="41" t="s">
        <v>5269</v>
      </c>
      <c r="C274" s="41" t="s">
        <v>3667</v>
      </c>
      <c r="D274" s="41" t="s">
        <v>3666</v>
      </c>
      <c r="E274" s="41" t="s">
        <v>5275</v>
      </c>
      <c r="F274" s="41" t="s">
        <v>4091</v>
      </c>
      <c r="G274" s="46">
        <v>8</v>
      </c>
      <c r="H274" s="46">
        <v>1</v>
      </c>
      <c r="I274" s="46">
        <v>1</v>
      </c>
      <c r="J274" s="41" t="s">
        <v>3663</v>
      </c>
      <c r="K274" s="41" t="s">
        <v>4120</v>
      </c>
      <c r="L274" s="41" t="s">
        <v>4200</v>
      </c>
      <c r="M274" s="41" t="s">
        <v>5098</v>
      </c>
      <c r="N274" s="41" t="s">
        <v>5114</v>
      </c>
      <c r="O274" s="41" t="s">
        <v>5131</v>
      </c>
    </row>
    <row r="275" spans="1:15" x14ac:dyDescent="0.25">
      <c r="A275" s="41" t="s">
        <v>5274</v>
      </c>
      <c r="B275" s="41" t="s">
        <v>5269</v>
      </c>
      <c r="C275" s="41" t="s">
        <v>3674</v>
      </c>
      <c r="D275" s="41" t="s">
        <v>3666</v>
      </c>
      <c r="E275" s="41" t="s">
        <v>3606</v>
      </c>
      <c r="F275" s="41" t="s">
        <v>4091</v>
      </c>
      <c r="G275" s="46">
        <v>0</v>
      </c>
      <c r="H275" s="46">
        <v>0</v>
      </c>
      <c r="I275" s="46">
        <v>0</v>
      </c>
      <c r="J275" s="41" t="s">
        <v>3663</v>
      </c>
      <c r="K275" s="41" t="s">
        <v>4120</v>
      </c>
      <c r="L275" s="41" t="s">
        <v>4200</v>
      </c>
      <c r="M275" s="41" t="s">
        <v>5098</v>
      </c>
      <c r="N275" s="41" t="s">
        <v>5142</v>
      </c>
      <c r="O275" s="41" t="s">
        <v>5141</v>
      </c>
    </row>
    <row r="276" spans="1:15" x14ac:dyDescent="0.25">
      <c r="A276" s="41" t="s">
        <v>5273</v>
      </c>
      <c r="B276" s="41" t="s">
        <v>5272</v>
      </c>
      <c r="C276" s="41" t="s">
        <v>3667</v>
      </c>
      <c r="D276" s="41" t="s">
        <v>3666</v>
      </c>
      <c r="E276" s="41" t="s">
        <v>5271</v>
      </c>
      <c r="F276" s="41" t="s">
        <v>4091</v>
      </c>
      <c r="G276" s="46">
        <v>8</v>
      </c>
      <c r="H276" s="46">
        <v>1</v>
      </c>
      <c r="I276" s="46">
        <v>1</v>
      </c>
      <c r="J276" s="41" t="s">
        <v>3663</v>
      </c>
      <c r="K276" s="41" t="s">
        <v>4201</v>
      </c>
      <c r="L276" s="41" t="s">
        <v>4200</v>
      </c>
      <c r="M276" s="41" t="s">
        <v>5098</v>
      </c>
      <c r="N276" s="41" t="s">
        <v>5142</v>
      </c>
      <c r="O276" s="41" t="s">
        <v>5141</v>
      </c>
    </row>
    <row r="277" spans="1:15" x14ac:dyDescent="0.25">
      <c r="A277" s="41" t="s">
        <v>5270</v>
      </c>
      <c r="B277" s="41" t="s">
        <v>5269</v>
      </c>
      <c r="C277" s="41" t="s">
        <v>3667</v>
      </c>
      <c r="D277" s="41" t="s">
        <v>3666</v>
      </c>
      <c r="E277" s="41" t="s">
        <v>5268</v>
      </c>
      <c r="F277" s="41" t="s">
        <v>4091</v>
      </c>
      <c r="G277" s="46">
        <v>8</v>
      </c>
      <c r="H277" s="46">
        <v>1</v>
      </c>
      <c r="I277" s="46">
        <v>1</v>
      </c>
      <c r="J277" s="41" t="s">
        <v>3663</v>
      </c>
      <c r="K277" s="41" t="s">
        <v>4201</v>
      </c>
      <c r="L277" s="41" t="s">
        <v>4200</v>
      </c>
      <c r="M277" s="41" t="s">
        <v>5098</v>
      </c>
      <c r="N277" s="41" t="s">
        <v>5114</v>
      </c>
      <c r="O277" s="41" t="s">
        <v>5131</v>
      </c>
    </row>
    <row r="278" spans="1:15" x14ac:dyDescent="0.25">
      <c r="A278" s="41" t="s">
        <v>5267</v>
      </c>
      <c r="B278" s="41" t="s">
        <v>5266</v>
      </c>
      <c r="C278" s="41" t="s">
        <v>3667</v>
      </c>
      <c r="D278" s="41" t="s">
        <v>3666</v>
      </c>
      <c r="E278" s="41" t="s">
        <v>5265</v>
      </c>
      <c r="F278" s="41" t="s">
        <v>4091</v>
      </c>
      <c r="G278" s="46">
        <v>8</v>
      </c>
      <c r="H278" s="46">
        <v>1</v>
      </c>
      <c r="I278" s="46">
        <v>1</v>
      </c>
      <c r="J278" s="41" t="s">
        <v>3663</v>
      </c>
      <c r="K278" s="41" t="s">
        <v>4120</v>
      </c>
      <c r="L278" s="41" t="s">
        <v>4200</v>
      </c>
      <c r="M278" s="41" t="s">
        <v>5098</v>
      </c>
      <c r="N278" s="41" t="s">
        <v>5142</v>
      </c>
      <c r="O278" s="41" t="s">
        <v>5141</v>
      </c>
    </row>
    <row r="279" spans="1:15" x14ac:dyDescent="0.25">
      <c r="A279" s="41" t="s">
        <v>5264</v>
      </c>
      <c r="B279" s="41" t="s">
        <v>5153</v>
      </c>
      <c r="C279" s="41" t="s">
        <v>3667</v>
      </c>
      <c r="D279" s="41" t="s">
        <v>3666</v>
      </c>
      <c r="E279" s="41" t="s">
        <v>5263</v>
      </c>
      <c r="F279" s="41" t="s">
        <v>4091</v>
      </c>
      <c r="G279" s="46">
        <v>8</v>
      </c>
      <c r="H279" s="46">
        <v>1</v>
      </c>
      <c r="I279" s="46">
        <v>1</v>
      </c>
      <c r="J279" s="41" t="s">
        <v>3663</v>
      </c>
      <c r="K279" s="41" t="s">
        <v>5147</v>
      </c>
      <c r="L279" s="41" t="s">
        <v>5151</v>
      </c>
      <c r="M279" s="41" t="s">
        <v>5098</v>
      </c>
      <c r="N279" s="41" t="s">
        <v>5142</v>
      </c>
      <c r="O279" s="41" t="s">
        <v>5141</v>
      </c>
    </row>
    <row r="280" spans="1:15" x14ac:dyDescent="0.25">
      <c r="A280" s="41" t="s">
        <v>5262</v>
      </c>
      <c r="B280" s="41" t="s">
        <v>5153</v>
      </c>
      <c r="C280" s="41" t="s">
        <v>3667</v>
      </c>
      <c r="D280" s="41" t="s">
        <v>3666</v>
      </c>
      <c r="E280" s="41" t="s">
        <v>5261</v>
      </c>
      <c r="F280" s="41" t="s">
        <v>4091</v>
      </c>
      <c r="G280" s="46">
        <v>8</v>
      </c>
      <c r="H280" s="46">
        <v>1</v>
      </c>
      <c r="I280" s="46">
        <v>1</v>
      </c>
      <c r="J280" s="41" t="s">
        <v>3663</v>
      </c>
      <c r="K280" s="41" t="s">
        <v>5147</v>
      </c>
      <c r="L280" s="41" t="s">
        <v>5151</v>
      </c>
      <c r="M280" s="41" t="s">
        <v>5098</v>
      </c>
      <c r="N280" s="41" t="s">
        <v>5142</v>
      </c>
      <c r="O280" s="41" t="s">
        <v>5141</v>
      </c>
    </row>
    <row r="281" spans="1:15" x14ac:dyDescent="0.25">
      <c r="A281" s="41" t="s">
        <v>5260</v>
      </c>
      <c r="B281" s="41" t="s">
        <v>5153</v>
      </c>
      <c r="C281" s="41" t="s">
        <v>3667</v>
      </c>
      <c r="D281" s="41" t="s">
        <v>3666</v>
      </c>
      <c r="E281" s="41" t="s">
        <v>5259</v>
      </c>
      <c r="F281" s="41" t="s">
        <v>4091</v>
      </c>
      <c r="G281" s="46">
        <v>8</v>
      </c>
      <c r="H281" s="46">
        <v>1</v>
      </c>
      <c r="I281" s="46">
        <v>1</v>
      </c>
      <c r="J281" s="41" t="s">
        <v>3663</v>
      </c>
      <c r="K281" s="41" t="s">
        <v>4096</v>
      </c>
      <c r="L281" s="41" t="s">
        <v>5151</v>
      </c>
      <c r="M281" s="41" t="s">
        <v>5098</v>
      </c>
      <c r="N281" s="41" t="s">
        <v>5142</v>
      </c>
      <c r="O281" s="41" t="s">
        <v>5141</v>
      </c>
    </row>
    <row r="282" spans="1:15" x14ac:dyDescent="0.25">
      <c r="A282" s="41" t="s">
        <v>5258</v>
      </c>
      <c r="B282" s="41" t="s">
        <v>5153</v>
      </c>
      <c r="C282" s="41" t="s">
        <v>3667</v>
      </c>
      <c r="D282" s="41" t="s">
        <v>3666</v>
      </c>
      <c r="E282" s="41" t="s">
        <v>5257</v>
      </c>
      <c r="F282" s="41" t="s">
        <v>4091</v>
      </c>
      <c r="G282" s="46">
        <v>8</v>
      </c>
      <c r="H282" s="46">
        <v>1</v>
      </c>
      <c r="I282" s="46">
        <v>1</v>
      </c>
      <c r="J282" s="41" t="s">
        <v>3663</v>
      </c>
      <c r="K282" s="41" t="s">
        <v>4096</v>
      </c>
      <c r="L282" s="41" t="s">
        <v>5151</v>
      </c>
      <c r="M282" s="41" t="s">
        <v>5098</v>
      </c>
      <c r="N282" s="41" t="s">
        <v>5142</v>
      </c>
      <c r="O282" s="41" t="s">
        <v>5141</v>
      </c>
    </row>
    <row r="283" spans="1:15" x14ac:dyDescent="0.25">
      <c r="A283" s="41" t="s">
        <v>5256</v>
      </c>
      <c r="B283" s="41" t="s">
        <v>5153</v>
      </c>
      <c r="C283" s="41" t="s">
        <v>3667</v>
      </c>
      <c r="D283" s="41" t="s">
        <v>3666</v>
      </c>
      <c r="E283" s="41" t="s">
        <v>5255</v>
      </c>
      <c r="F283" s="41" t="s">
        <v>4091</v>
      </c>
      <c r="G283" s="46">
        <v>8</v>
      </c>
      <c r="H283" s="46">
        <v>1</v>
      </c>
      <c r="I283" s="46">
        <v>1</v>
      </c>
      <c r="J283" s="41" t="s">
        <v>3663</v>
      </c>
      <c r="K283" s="41" t="s">
        <v>5147</v>
      </c>
      <c r="L283" s="41" t="s">
        <v>5151</v>
      </c>
      <c r="M283" s="41" t="s">
        <v>5098</v>
      </c>
      <c r="N283" s="41" t="s">
        <v>5142</v>
      </c>
      <c r="O283" s="41" t="s">
        <v>5141</v>
      </c>
    </row>
    <row r="284" spans="1:15" x14ac:dyDescent="0.25">
      <c r="A284" s="41" t="s">
        <v>5254</v>
      </c>
      <c r="B284" s="41" t="s">
        <v>5153</v>
      </c>
      <c r="C284" s="41" t="s">
        <v>3667</v>
      </c>
      <c r="D284" s="41" t="s">
        <v>3666</v>
      </c>
      <c r="E284" s="41" t="s">
        <v>5253</v>
      </c>
      <c r="F284" s="41" t="s">
        <v>4091</v>
      </c>
      <c r="G284" s="46">
        <v>8</v>
      </c>
      <c r="H284" s="46">
        <v>1</v>
      </c>
      <c r="I284" s="46">
        <v>1</v>
      </c>
      <c r="J284" s="41" t="s">
        <v>3663</v>
      </c>
      <c r="K284" s="41" t="s">
        <v>4096</v>
      </c>
      <c r="L284" s="41" t="s">
        <v>5151</v>
      </c>
      <c r="M284" s="41" t="s">
        <v>5098</v>
      </c>
      <c r="N284" s="41" t="s">
        <v>5142</v>
      </c>
      <c r="O284" s="41" t="s">
        <v>5141</v>
      </c>
    </row>
    <row r="285" spans="1:15" x14ac:dyDescent="0.25">
      <c r="A285" s="41" t="s">
        <v>5250</v>
      </c>
      <c r="B285" s="41" t="s">
        <v>5248</v>
      </c>
      <c r="C285" s="41" t="s">
        <v>3667</v>
      </c>
      <c r="D285" s="41" t="s">
        <v>5252</v>
      </c>
      <c r="E285" s="41" t="s">
        <v>3606</v>
      </c>
      <c r="F285" s="41" t="s">
        <v>4091</v>
      </c>
      <c r="G285" s="46">
        <v>8</v>
      </c>
      <c r="H285" s="46">
        <v>1</v>
      </c>
      <c r="I285" s="46">
        <v>0</v>
      </c>
      <c r="J285" s="41" t="s">
        <v>3663</v>
      </c>
      <c r="K285" s="41" t="s">
        <v>4201</v>
      </c>
      <c r="L285" s="41" t="s">
        <v>4457</v>
      </c>
      <c r="M285" s="41" t="s">
        <v>5098</v>
      </c>
      <c r="N285" s="41" t="s">
        <v>5142</v>
      </c>
      <c r="O285" s="41" t="s">
        <v>5141</v>
      </c>
    </row>
    <row r="286" spans="1:15" x14ac:dyDescent="0.25">
      <c r="A286" s="41" t="s">
        <v>5250</v>
      </c>
      <c r="B286" s="41" t="s">
        <v>5248</v>
      </c>
      <c r="C286" s="41" t="s">
        <v>3667</v>
      </c>
      <c r="D286" s="41" t="s">
        <v>4168</v>
      </c>
      <c r="E286" s="41" t="s">
        <v>5251</v>
      </c>
      <c r="F286" s="41" t="s">
        <v>4091</v>
      </c>
      <c r="G286" s="46">
        <v>8</v>
      </c>
      <c r="H286" s="46">
        <v>1</v>
      </c>
      <c r="I286" s="46">
        <v>1</v>
      </c>
      <c r="J286" s="41" t="s">
        <v>3663</v>
      </c>
      <c r="K286" s="41" t="s">
        <v>4201</v>
      </c>
      <c r="L286" s="41" t="s">
        <v>4457</v>
      </c>
      <c r="M286" s="41" t="s">
        <v>5098</v>
      </c>
      <c r="N286" s="41" t="s">
        <v>5142</v>
      </c>
      <c r="O286" s="41" t="s">
        <v>5141</v>
      </c>
    </row>
    <row r="287" spans="1:15" x14ac:dyDescent="0.25">
      <c r="A287" s="41" t="s">
        <v>5250</v>
      </c>
      <c r="B287" s="41" t="s">
        <v>5248</v>
      </c>
      <c r="C287" s="41" t="s">
        <v>3667</v>
      </c>
      <c r="D287" s="41" t="s">
        <v>3947</v>
      </c>
      <c r="E287" s="41" t="s">
        <v>3606</v>
      </c>
      <c r="F287" s="41" t="s">
        <v>4091</v>
      </c>
      <c r="G287" s="46">
        <v>8</v>
      </c>
      <c r="H287" s="46">
        <v>1</v>
      </c>
      <c r="I287" s="46">
        <v>0</v>
      </c>
      <c r="J287" s="41" t="s">
        <v>3663</v>
      </c>
      <c r="K287" s="41" t="s">
        <v>4201</v>
      </c>
      <c r="L287" s="41" t="s">
        <v>4457</v>
      </c>
      <c r="M287" s="41" t="s">
        <v>5098</v>
      </c>
      <c r="N287" s="41" t="s">
        <v>5142</v>
      </c>
      <c r="O287" s="41" t="s">
        <v>5141</v>
      </c>
    </row>
    <row r="288" spans="1:15" x14ac:dyDescent="0.25">
      <c r="A288" s="41" t="s">
        <v>5250</v>
      </c>
      <c r="B288" s="41" t="s">
        <v>5248</v>
      </c>
      <c r="C288" s="41" t="s">
        <v>3667</v>
      </c>
      <c r="D288" s="41" t="s">
        <v>3666</v>
      </c>
      <c r="E288" s="41" t="s">
        <v>3606</v>
      </c>
      <c r="F288" s="41" t="s">
        <v>4091</v>
      </c>
      <c r="G288" s="46">
        <v>8</v>
      </c>
      <c r="H288" s="46">
        <v>1</v>
      </c>
      <c r="I288" s="46">
        <v>0</v>
      </c>
      <c r="J288" s="41" t="s">
        <v>3663</v>
      </c>
      <c r="K288" s="41" t="s">
        <v>4201</v>
      </c>
      <c r="L288" s="41" t="s">
        <v>4457</v>
      </c>
      <c r="M288" s="41" t="s">
        <v>5098</v>
      </c>
      <c r="N288" s="41" t="s">
        <v>5142</v>
      </c>
      <c r="O288" s="41" t="s">
        <v>5141</v>
      </c>
    </row>
    <row r="289" spans="1:15" x14ac:dyDescent="0.25">
      <c r="A289" s="41" t="s">
        <v>5249</v>
      </c>
      <c r="B289" s="41" t="s">
        <v>5248</v>
      </c>
      <c r="C289" s="41" t="s">
        <v>3667</v>
      </c>
      <c r="D289" s="41" t="s">
        <v>3666</v>
      </c>
      <c r="E289" s="41" t="s">
        <v>5247</v>
      </c>
      <c r="F289" s="41" t="s">
        <v>4091</v>
      </c>
      <c r="G289" s="46">
        <v>8</v>
      </c>
      <c r="H289" s="46">
        <v>1</v>
      </c>
      <c r="I289" s="46">
        <v>1</v>
      </c>
      <c r="J289" s="41" t="s">
        <v>3663</v>
      </c>
      <c r="K289" s="41" t="s">
        <v>4201</v>
      </c>
      <c r="L289" s="41" t="s">
        <v>4457</v>
      </c>
      <c r="M289" s="41" t="s">
        <v>5098</v>
      </c>
      <c r="N289" s="41" t="s">
        <v>5142</v>
      </c>
      <c r="O289" s="41" t="s">
        <v>5141</v>
      </c>
    </row>
    <row r="290" spans="1:15" x14ac:dyDescent="0.25">
      <c r="A290" s="41" t="s">
        <v>5246</v>
      </c>
      <c r="B290" s="41" t="s">
        <v>5245</v>
      </c>
      <c r="C290" s="41" t="s">
        <v>3667</v>
      </c>
      <c r="D290" s="41" t="s">
        <v>3666</v>
      </c>
      <c r="E290" s="41" t="s">
        <v>5244</v>
      </c>
      <c r="F290" s="41" t="s">
        <v>4091</v>
      </c>
      <c r="G290" s="46">
        <v>8</v>
      </c>
      <c r="H290" s="46">
        <v>1</v>
      </c>
      <c r="I290" s="46">
        <v>1</v>
      </c>
      <c r="J290" s="41" t="s">
        <v>3663</v>
      </c>
      <c r="K290" s="41" t="s">
        <v>4096</v>
      </c>
      <c r="L290" s="41" t="s">
        <v>5243</v>
      </c>
      <c r="M290" s="41" t="s">
        <v>5098</v>
      </c>
      <c r="N290" s="41" t="s">
        <v>5142</v>
      </c>
      <c r="O290" s="41" t="s">
        <v>5141</v>
      </c>
    </row>
    <row r="291" spans="1:15" x14ac:dyDescent="0.25">
      <c r="A291" s="41" t="s">
        <v>5242</v>
      </c>
      <c r="B291" s="41" t="s">
        <v>5241</v>
      </c>
      <c r="C291" s="41" t="s">
        <v>3667</v>
      </c>
      <c r="D291" s="41" t="s">
        <v>3666</v>
      </c>
      <c r="E291" s="41" t="s">
        <v>5240</v>
      </c>
      <c r="F291" s="41" t="s">
        <v>4091</v>
      </c>
      <c r="G291" s="46">
        <v>8</v>
      </c>
      <c r="H291" s="46">
        <v>1</v>
      </c>
      <c r="I291" s="46">
        <v>1</v>
      </c>
      <c r="J291" s="41" t="s">
        <v>3663</v>
      </c>
      <c r="K291" s="41" t="s">
        <v>4096</v>
      </c>
      <c r="L291" s="41" t="s">
        <v>5239</v>
      </c>
      <c r="M291" s="41" t="s">
        <v>5098</v>
      </c>
      <c r="N291" s="41" t="s">
        <v>5142</v>
      </c>
      <c r="O291" s="41" t="s">
        <v>5141</v>
      </c>
    </row>
    <row r="292" spans="1:15" x14ac:dyDescent="0.25">
      <c r="A292" s="41" t="s">
        <v>5238</v>
      </c>
      <c r="B292" s="41" t="s">
        <v>5237</v>
      </c>
      <c r="C292" s="41" t="s">
        <v>3667</v>
      </c>
      <c r="D292" s="41" t="s">
        <v>3666</v>
      </c>
      <c r="E292" s="41" t="s">
        <v>5236</v>
      </c>
      <c r="F292" s="41" t="s">
        <v>4091</v>
      </c>
      <c r="G292" s="46">
        <v>8</v>
      </c>
      <c r="H292" s="46">
        <v>1</v>
      </c>
      <c r="I292" s="46">
        <v>1</v>
      </c>
      <c r="J292" s="41" t="s">
        <v>3663</v>
      </c>
      <c r="K292" s="41" t="s">
        <v>4322</v>
      </c>
      <c r="L292" s="41" t="s">
        <v>5235</v>
      </c>
      <c r="M292" s="41" t="s">
        <v>5098</v>
      </c>
      <c r="N292" s="41" t="s">
        <v>5142</v>
      </c>
      <c r="O292" s="41" t="s">
        <v>5141</v>
      </c>
    </row>
    <row r="293" spans="1:15" x14ac:dyDescent="0.25">
      <c r="A293" s="41" t="s">
        <v>5233</v>
      </c>
      <c r="B293" s="41" t="s">
        <v>5221</v>
      </c>
      <c r="C293" s="41" t="s">
        <v>3667</v>
      </c>
      <c r="D293" s="41" t="s">
        <v>3702</v>
      </c>
      <c r="E293" s="41" t="s">
        <v>5232</v>
      </c>
      <c r="F293" s="41" t="s">
        <v>4091</v>
      </c>
      <c r="G293" s="46">
        <v>8</v>
      </c>
      <c r="H293" s="46">
        <v>1</v>
      </c>
      <c r="I293" s="46">
        <v>1</v>
      </c>
      <c r="J293" s="41" t="s">
        <v>3663</v>
      </c>
      <c r="K293" s="41" t="s">
        <v>5196</v>
      </c>
      <c r="L293" s="41" t="s">
        <v>5219</v>
      </c>
      <c r="M293" s="41" t="s">
        <v>5098</v>
      </c>
      <c r="N293" s="41" t="s">
        <v>5142</v>
      </c>
      <c r="O293" s="41" t="s">
        <v>5141</v>
      </c>
    </row>
    <row r="294" spans="1:15" x14ac:dyDescent="0.25">
      <c r="A294" s="41" t="s">
        <v>5233</v>
      </c>
      <c r="B294" s="41" t="s">
        <v>5221</v>
      </c>
      <c r="C294" s="41" t="s">
        <v>3667</v>
      </c>
      <c r="D294" s="41" t="s">
        <v>5234</v>
      </c>
      <c r="E294" s="41" t="s">
        <v>5232</v>
      </c>
      <c r="F294" s="41" t="s">
        <v>4091</v>
      </c>
      <c r="G294" s="46">
        <v>8</v>
      </c>
      <c r="H294" s="46">
        <v>1</v>
      </c>
      <c r="I294" s="46">
        <v>1</v>
      </c>
      <c r="J294" s="41" t="s">
        <v>3663</v>
      </c>
      <c r="K294" s="41" t="s">
        <v>5196</v>
      </c>
      <c r="L294" s="41" t="s">
        <v>5219</v>
      </c>
      <c r="M294" s="41" t="s">
        <v>5098</v>
      </c>
      <c r="N294" s="41" t="s">
        <v>5142</v>
      </c>
      <c r="O294" s="41" t="s">
        <v>5141</v>
      </c>
    </row>
    <row r="295" spans="1:15" x14ac:dyDescent="0.25">
      <c r="A295" s="41" t="s">
        <v>5233</v>
      </c>
      <c r="B295" s="41" t="s">
        <v>5221</v>
      </c>
      <c r="C295" s="41" t="s">
        <v>3667</v>
      </c>
      <c r="D295" s="41" t="s">
        <v>3666</v>
      </c>
      <c r="E295" s="41" t="s">
        <v>5232</v>
      </c>
      <c r="F295" s="41" t="s">
        <v>4091</v>
      </c>
      <c r="G295" s="46">
        <v>8</v>
      </c>
      <c r="H295" s="46">
        <v>1</v>
      </c>
      <c r="I295" s="46">
        <v>1</v>
      </c>
      <c r="J295" s="41" t="s">
        <v>3663</v>
      </c>
      <c r="K295" s="41" t="s">
        <v>5196</v>
      </c>
      <c r="L295" s="41" t="s">
        <v>5219</v>
      </c>
      <c r="M295" s="41" t="s">
        <v>5098</v>
      </c>
      <c r="N295" s="41" t="s">
        <v>5142</v>
      </c>
      <c r="O295" s="41" t="s">
        <v>5141</v>
      </c>
    </row>
    <row r="296" spans="1:15" x14ac:dyDescent="0.25">
      <c r="A296" s="41" t="s">
        <v>5231</v>
      </c>
      <c r="B296" s="41" t="s">
        <v>5221</v>
      </c>
      <c r="C296" s="41" t="s">
        <v>3667</v>
      </c>
      <c r="D296" s="41" t="s">
        <v>3666</v>
      </c>
      <c r="E296" s="41" t="s">
        <v>5230</v>
      </c>
      <c r="F296" s="41" t="s">
        <v>4091</v>
      </c>
      <c r="G296" s="46">
        <v>8</v>
      </c>
      <c r="H296" s="46">
        <v>1</v>
      </c>
      <c r="I296" s="46">
        <v>1</v>
      </c>
      <c r="J296" s="41" t="s">
        <v>3663</v>
      </c>
      <c r="K296" s="41" t="s">
        <v>5196</v>
      </c>
      <c r="L296" s="41" t="s">
        <v>5219</v>
      </c>
      <c r="M296" s="41" t="s">
        <v>5098</v>
      </c>
      <c r="N296" s="41" t="s">
        <v>5142</v>
      </c>
      <c r="O296" s="41" t="s">
        <v>5141</v>
      </c>
    </row>
    <row r="297" spans="1:15" x14ac:dyDescent="0.25">
      <c r="A297" s="41" t="s">
        <v>5229</v>
      </c>
      <c r="B297" s="41" t="s">
        <v>5221</v>
      </c>
      <c r="C297" s="41" t="s">
        <v>3667</v>
      </c>
      <c r="D297" s="41" t="s">
        <v>3666</v>
      </c>
      <c r="E297" s="41" t="s">
        <v>5228</v>
      </c>
      <c r="F297" s="41" t="s">
        <v>4091</v>
      </c>
      <c r="G297" s="46">
        <v>8</v>
      </c>
      <c r="H297" s="46">
        <v>1</v>
      </c>
      <c r="I297" s="46">
        <v>1</v>
      </c>
      <c r="J297" s="41" t="s">
        <v>3663</v>
      </c>
      <c r="K297" s="41" t="s">
        <v>5196</v>
      </c>
      <c r="L297" s="41" t="s">
        <v>5219</v>
      </c>
      <c r="M297" s="41" t="s">
        <v>5098</v>
      </c>
      <c r="N297" s="41" t="s">
        <v>5142</v>
      </c>
      <c r="O297" s="41" t="s">
        <v>5141</v>
      </c>
    </row>
    <row r="298" spans="1:15" x14ac:dyDescent="0.25">
      <c r="A298" s="41" t="s">
        <v>5227</v>
      </c>
      <c r="B298" s="41" t="s">
        <v>5221</v>
      </c>
      <c r="C298" s="41" t="s">
        <v>3667</v>
      </c>
      <c r="D298" s="41" t="s">
        <v>3666</v>
      </c>
      <c r="E298" s="41" t="s">
        <v>5226</v>
      </c>
      <c r="F298" s="41" t="s">
        <v>4091</v>
      </c>
      <c r="G298" s="46">
        <v>8</v>
      </c>
      <c r="H298" s="46">
        <v>1</v>
      </c>
      <c r="I298" s="46">
        <v>1</v>
      </c>
      <c r="J298" s="41" t="s">
        <v>3663</v>
      </c>
      <c r="K298" s="41" t="s">
        <v>4096</v>
      </c>
      <c r="L298" s="41" t="s">
        <v>5219</v>
      </c>
      <c r="M298" s="41" t="s">
        <v>5098</v>
      </c>
      <c r="N298" s="41" t="s">
        <v>5142</v>
      </c>
      <c r="O298" s="41" t="s">
        <v>5141</v>
      </c>
    </row>
    <row r="299" spans="1:15" x14ac:dyDescent="0.25">
      <c r="A299" s="41" t="s">
        <v>5225</v>
      </c>
      <c r="B299" s="41" t="s">
        <v>5221</v>
      </c>
      <c r="C299" s="41" t="s">
        <v>3674</v>
      </c>
      <c r="D299" s="41" t="s">
        <v>3666</v>
      </c>
      <c r="E299" s="41" t="s">
        <v>3606</v>
      </c>
      <c r="F299" s="41" t="s">
        <v>4091</v>
      </c>
      <c r="G299" s="46">
        <v>0</v>
      </c>
      <c r="H299" s="46">
        <v>0</v>
      </c>
      <c r="I299" s="46">
        <v>0</v>
      </c>
      <c r="J299" s="41" t="s">
        <v>3663</v>
      </c>
      <c r="K299" s="41" t="s">
        <v>4096</v>
      </c>
      <c r="L299" s="41" t="s">
        <v>5219</v>
      </c>
      <c r="M299" s="41" t="s">
        <v>5098</v>
      </c>
      <c r="N299" s="41" t="s">
        <v>5142</v>
      </c>
      <c r="O299" s="41" t="s">
        <v>5141</v>
      </c>
    </row>
    <row r="300" spans="1:15" x14ac:dyDescent="0.25">
      <c r="A300" s="41" t="s">
        <v>5224</v>
      </c>
      <c r="B300" s="41" t="s">
        <v>5221</v>
      </c>
      <c r="C300" s="41" t="s">
        <v>3667</v>
      </c>
      <c r="D300" s="41" t="s">
        <v>3666</v>
      </c>
      <c r="E300" s="41" t="s">
        <v>5223</v>
      </c>
      <c r="F300" s="41" t="s">
        <v>4091</v>
      </c>
      <c r="G300" s="46">
        <v>8</v>
      </c>
      <c r="H300" s="46">
        <v>1</v>
      </c>
      <c r="I300" s="46">
        <v>1</v>
      </c>
      <c r="J300" s="41" t="s">
        <v>3663</v>
      </c>
      <c r="K300" s="41" t="s">
        <v>5196</v>
      </c>
      <c r="L300" s="41" t="s">
        <v>5219</v>
      </c>
      <c r="M300" s="41" t="s">
        <v>5098</v>
      </c>
      <c r="N300" s="41" t="s">
        <v>5142</v>
      </c>
      <c r="O300" s="41" t="s">
        <v>5141</v>
      </c>
    </row>
    <row r="301" spans="1:15" x14ac:dyDescent="0.25">
      <c r="A301" s="41" t="s">
        <v>5222</v>
      </c>
      <c r="B301" s="41" t="s">
        <v>5221</v>
      </c>
      <c r="C301" s="41" t="s">
        <v>3667</v>
      </c>
      <c r="D301" s="41" t="s">
        <v>3666</v>
      </c>
      <c r="E301" s="41" t="s">
        <v>5220</v>
      </c>
      <c r="F301" s="41" t="s">
        <v>4091</v>
      </c>
      <c r="G301" s="46">
        <v>8</v>
      </c>
      <c r="H301" s="46">
        <v>1</v>
      </c>
      <c r="I301" s="46">
        <v>1</v>
      </c>
      <c r="J301" s="41" t="s">
        <v>3663</v>
      </c>
      <c r="K301" s="41" t="s">
        <v>5196</v>
      </c>
      <c r="L301" s="41" t="s">
        <v>5219</v>
      </c>
      <c r="M301" s="41" t="s">
        <v>5098</v>
      </c>
      <c r="N301" s="41" t="s">
        <v>5142</v>
      </c>
      <c r="O301" s="41" t="s">
        <v>5141</v>
      </c>
    </row>
    <row r="302" spans="1:15" x14ac:dyDescent="0.25">
      <c r="A302" s="41" t="s">
        <v>5218</v>
      </c>
      <c r="B302" s="41" t="s">
        <v>5217</v>
      </c>
      <c r="C302" s="41" t="s">
        <v>3667</v>
      </c>
      <c r="D302" s="41" t="s">
        <v>3666</v>
      </c>
      <c r="E302" s="41" t="s">
        <v>5216</v>
      </c>
      <c r="F302" s="41" t="s">
        <v>4091</v>
      </c>
      <c r="G302" s="46">
        <v>8</v>
      </c>
      <c r="H302" s="46">
        <v>1</v>
      </c>
      <c r="I302" s="46">
        <v>1</v>
      </c>
      <c r="J302" s="41" t="s">
        <v>3663</v>
      </c>
      <c r="K302" s="41" t="s">
        <v>4207</v>
      </c>
      <c r="L302" s="41" t="s">
        <v>4215</v>
      </c>
      <c r="M302" s="41" t="s">
        <v>5098</v>
      </c>
      <c r="N302" s="41" t="s">
        <v>5142</v>
      </c>
      <c r="O302" s="41" t="s">
        <v>5141</v>
      </c>
    </row>
    <row r="303" spans="1:15" x14ac:dyDescent="0.25">
      <c r="A303" s="41" t="s">
        <v>5215</v>
      </c>
      <c r="B303" s="41" t="s">
        <v>5214</v>
      </c>
      <c r="C303" s="41" t="s">
        <v>3674</v>
      </c>
      <c r="D303" s="41" t="s">
        <v>3666</v>
      </c>
      <c r="E303" s="41" t="s">
        <v>3606</v>
      </c>
      <c r="F303" s="41" t="s">
        <v>4091</v>
      </c>
      <c r="G303" s="46">
        <v>0</v>
      </c>
      <c r="H303" s="46">
        <v>0</v>
      </c>
      <c r="I303" s="46">
        <v>0</v>
      </c>
      <c r="J303" s="41" t="s">
        <v>3663</v>
      </c>
      <c r="K303" s="41" t="s">
        <v>4096</v>
      </c>
      <c r="L303" s="41" t="s">
        <v>5210</v>
      </c>
      <c r="M303" s="41" t="s">
        <v>5098</v>
      </c>
      <c r="N303" s="41" t="s">
        <v>5142</v>
      </c>
      <c r="O303" s="41" t="s">
        <v>5141</v>
      </c>
    </row>
    <row r="304" spans="1:15" x14ac:dyDescent="0.25">
      <c r="A304" s="41" t="s">
        <v>5213</v>
      </c>
      <c r="B304" s="41" t="s">
        <v>5212</v>
      </c>
      <c r="C304" s="41" t="s">
        <v>3667</v>
      </c>
      <c r="D304" s="41" t="s">
        <v>3666</v>
      </c>
      <c r="E304" s="41" t="s">
        <v>5211</v>
      </c>
      <c r="F304" s="41" t="s">
        <v>4091</v>
      </c>
      <c r="G304" s="46">
        <v>8</v>
      </c>
      <c r="H304" s="46">
        <v>1</v>
      </c>
      <c r="I304" s="46">
        <v>1</v>
      </c>
      <c r="J304" s="41" t="s">
        <v>3663</v>
      </c>
      <c r="K304" s="41" t="s">
        <v>4096</v>
      </c>
      <c r="L304" s="41" t="s">
        <v>5210</v>
      </c>
      <c r="M304" s="41" t="s">
        <v>5098</v>
      </c>
      <c r="N304" s="41" t="s">
        <v>5142</v>
      </c>
      <c r="O304" s="41" t="s">
        <v>5141</v>
      </c>
    </row>
    <row r="305" spans="1:15" x14ac:dyDescent="0.25">
      <c r="A305" s="41" t="s">
        <v>5209</v>
      </c>
      <c r="B305" s="41" t="s">
        <v>5206</v>
      </c>
      <c r="C305" s="41" t="s">
        <v>3667</v>
      </c>
      <c r="D305" s="41" t="s">
        <v>3666</v>
      </c>
      <c r="E305" s="41" t="s">
        <v>5208</v>
      </c>
      <c r="F305" s="41" t="s">
        <v>4091</v>
      </c>
      <c r="G305" s="46">
        <v>8</v>
      </c>
      <c r="H305" s="46">
        <v>1</v>
      </c>
      <c r="I305" s="46">
        <v>1</v>
      </c>
      <c r="J305" s="41" t="s">
        <v>3663</v>
      </c>
      <c r="K305" s="41" t="s">
        <v>5201</v>
      </c>
      <c r="L305" s="41" t="s">
        <v>5200</v>
      </c>
      <c r="M305" s="41" t="s">
        <v>5098</v>
      </c>
      <c r="N305" s="41" t="s">
        <v>5142</v>
      </c>
      <c r="O305" s="41" t="s">
        <v>5141</v>
      </c>
    </row>
    <row r="306" spans="1:15" x14ac:dyDescent="0.25">
      <c r="A306" s="41" t="s">
        <v>5207</v>
      </c>
      <c r="B306" s="41" t="s">
        <v>5206</v>
      </c>
      <c r="C306" s="41" t="s">
        <v>3667</v>
      </c>
      <c r="D306" s="41" t="s">
        <v>3666</v>
      </c>
      <c r="E306" s="41" t="s">
        <v>5205</v>
      </c>
      <c r="F306" s="41" t="s">
        <v>4091</v>
      </c>
      <c r="G306" s="46">
        <v>8</v>
      </c>
      <c r="H306" s="46">
        <v>1</v>
      </c>
      <c r="I306" s="46">
        <v>1</v>
      </c>
      <c r="J306" s="41" t="s">
        <v>3663</v>
      </c>
      <c r="K306" s="41" t="s">
        <v>5201</v>
      </c>
      <c r="L306" s="41" t="s">
        <v>5200</v>
      </c>
      <c r="M306" s="41" t="s">
        <v>5098</v>
      </c>
      <c r="N306" s="41" t="s">
        <v>5142</v>
      </c>
      <c r="O306" s="41" t="s">
        <v>5141</v>
      </c>
    </row>
    <row r="307" spans="1:15" x14ac:dyDescent="0.25">
      <c r="A307" s="41" t="s">
        <v>5204</v>
      </c>
      <c r="B307" s="41" t="s">
        <v>5203</v>
      </c>
      <c r="C307" s="41" t="s">
        <v>3667</v>
      </c>
      <c r="D307" s="41" t="s">
        <v>3666</v>
      </c>
      <c r="E307" s="41" t="s">
        <v>5202</v>
      </c>
      <c r="F307" s="41" t="s">
        <v>4091</v>
      </c>
      <c r="G307" s="46">
        <v>8</v>
      </c>
      <c r="H307" s="46">
        <v>1</v>
      </c>
      <c r="I307" s="46">
        <v>1</v>
      </c>
      <c r="J307" s="41" t="s">
        <v>3663</v>
      </c>
      <c r="K307" s="41" t="s">
        <v>5201</v>
      </c>
      <c r="L307" s="41" t="s">
        <v>5200</v>
      </c>
      <c r="M307" s="41" t="s">
        <v>5098</v>
      </c>
      <c r="N307" s="41" t="s">
        <v>5142</v>
      </c>
      <c r="O307" s="41" t="s">
        <v>5141</v>
      </c>
    </row>
    <row r="308" spans="1:15" x14ac:dyDescent="0.25">
      <c r="A308" s="41" t="s">
        <v>5199</v>
      </c>
      <c r="B308" s="41" t="s">
        <v>5198</v>
      </c>
      <c r="C308" s="41" t="s">
        <v>3667</v>
      </c>
      <c r="D308" s="41" t="s">
        <v>3666</v>
      </c>
      <c r="E308" s="41" t="s">
        <v>5197</v>
      </c>
      <c r="F308" s="41" t="s">
        <v>4091</v>
      </c>
      <c r="G308" s="46">
        <v>8</v>
      </c>
      <c r="H308" s="46">
        <v>1</v>
      </c>
      <c r="I308" s="46">
        <v>1</v>
      </c>
      <c r="J308" s="41" t="s">
        <v>3663</v>
      </c>
      <c r="K308" s="41" t="s">
        <v>5196</v>
      </c>
      <c r="L308" s="41" t="s">
        <v>5195</v>
      </c>
      <c r="M308" s="41" t="s">
        <v>5098</v>
      </c>
      <c r="N308" s="41" t="s">
        <v>5142</v>
      </c>
      <c r="O308" s="41" t="s">
        <v>5141</v>
      </c>
    </row>
    <row r="309" spans="1:15" x14ac:dyDescent="0.25">
      <c r="A309" s="41" t="s">
        <v>5194</v>
      </c>
      <c r="B309" s="41" t="s">
        <v>5193</v>
      </c>
      <c r="C309" s="41" t="s">
        <v>3667</v>
      </c>
      <c r="D309" s="41" t="s">
        <v>3666</v>
      </c>
      <c r="E309" s="41" t="s">
        <v>5192</v>
      </c>
      <c r="F309" s="41" t="s">
        <v>4091</v>
      </c>
      <c r="G309" s="46">
        <v>8</v>
      </c>
      <c r="H309" s="46">
        <v>1</v>
      </c>
      <c r="I309" s="46">
        <v>1</v>
      </c>
      <c r="J309" s="41" t="s">
        <v>3663</v>
      </c>
      <c r="K309" s="41" t="s">
        <v>4096</v>
      </c>
      <c r="L309" s="41" t="s">
        <v>5191</v>
      </c>
      <c r="M309" s="41" t="s">
        <v>5098</v>
      </c>
      <c r="N309" s="41" t="s">
        <v>5142</v>
      </c>
      <c r="O309" s="41" t="s">
        <v>5141</v>
      </c>
    </row>
    <row r="310" spans="1:15" x14ac:dyDescent="0.25">
      <c r="A310" s="41" t="s">
        <v>5190</v>
      </c>
      <c r="B310" s="41" t="s">
        <v>5187</v>
      </c>
      <c r="C310" s="41" t="s">
        <v>3667</v>
      </c>
      <c r="D310" s="41" t="s">
        <v>3666</v>
      </c>
      <c r="E310" s="41" t="s">
        <v>5189</v>
      </c>
      <c r="F310" s="41" t="s">
        <v>4091</v>
      </c>
      <c r="G310" s="46">
        <v>8</v>
      </c>
      <c r="H310" s="46">
        <v>1</v>
      </c>
      <c r="I310" s="46">
        <v>1</v>
      </c>
      <c r="J310" s="41" t="s">
        <v>3663</v>
      </c>
      <c r="K310" s="41" t="s">
        <v>5165</v>
      </c>
      <c r="L310" s="41" t="s">
        <v>5185</v>
      </c>
      <c r="M310" s="41" t="s">
        <v>5098</v>
      </c>
      <c r="N310" s="41" t="s">
        <v>5142</v>
      </c>
      <c r="O310" s="41" t="s">
        <v>5141</v>
      </c>
    </row>
    <row r="311" spans="1:15" x14ac:dyDescent="0.25">
      <c r="A311" s="41" t="s">
        <v>5188</v>
      </c>
      <c r="B311" s="41" t="s">
        <v>5187</v>
      </c>
      <c r="C311" s="41" t="s">
        <v>3667</v>
      </c>
      <c r="D311" s="41" t="s">
        <v>3666</v>
      </c>
      <c r="E311" s="41" t="s">
        <v>5186</v>
      </c>
      <c r="F311" s="41" t="s">
        <v>4091</v>
      </c>
      <c r="G311" s="46">
        <v>8</v>
      </c>
      <c r="H311" s="46">
        <v>1</v>
      </c>
      <c r="I311" s="46">
        <v>1</v>
      </c>
      <c r="J311" s="41" t="s">
        <v>3663</v>
      </c>
      <c r="K311" s="41" t="s">
        <v>4096</v>
      </c>
      <c r="L311" s="41" t="s">
        <v>5185</v>
      </c>
      <c r="M311" s="41" t="s">
        <v>5098</v>
      </c>
      <c r="N311" s="41" t="s">
        <v>5142</v>
      </c>
      <c r="O311" s="41" t="s">
        <v>5141</v>
      </c>
    </row>
    <row r="312" spans="1:15" x14ac:dyDescent="0.25">
      <c r="A312" s="41" t="s">
        <v>5184</v>
      </c>
      <c r="B312" s="41" t="s">
        <v>5181</v>
      </c>
      <c r="C312" s="41" t="s">
        <v>3667</v>
      </c>
      <c r="D312" s="41" t="s">
        <v>3666</v>
      </c>
      <c r="E312" s="41" t="s">
        <v>5183</v>
      </c>
      <c r="F312" s="41" t="s">
        <v>4091</v>
      </c>
      <c r="G312" s="46">
        <v>8</v>
      </c>
      <c r="H312" s="46">
        <v>1</v>
      </c>
      <c r="I312" s="46">
        <v>1</v>
      </c>
      <c r="J312" s="41" t="s">
        <v>3663</v>
      </c>
      <c r="K312" s="41" t="s">
        <v>4096</v>
      </c>
      <c r="L312" s="41" t="s">
        <v>4157</v>
      </c>
      <c r="M312" s="41" t="s">
        <v>5098</v>
      </c>
      <c r="N312" s="41" t="s">
        <v>5142</v>
      </c>
      <c r="O312" s="41" t="s">
        <v>5141</v>
      </c>
    </row>
    <row r="313" spans="1:15" x14ac:dyDescent="0.25">
      <c r="A313" s="41" t="s">
        <v>5182</v>
      </c>
      <c r="B313" s="41" t="s">
        <v>5181</v>
      </c>
      <c r="C313" s="41" t="s">
        <v>3674</v>
      </c>
      <c r="D313" s="41" t="s">
        <v>3666</v>
      </c>
      <c r="E313" s="41" t="s">
        <v>3606</v>
      </c>
      <c r="F313" s="41" t="s">
        <v>4091</v>
      </c>
      <c r="G313" s="46">
        <v>0</v>
      </c>
      <c r="H313" s="46">
        <v>0</v>
      </c>
      <c r="I313" s="46">
        <v>0</v>
      </c>
      <c r="J313" s="41" t="s">
        <v>3663</v>
      </c>
      <c r="K313" s="41" t="s">
        <v>4096</v>
      </c>
      <c r="L313" s="41" t="s">
        <v>4157</v>
      </c>
      <c r="M313" s="41" t="s">
        <v>5098</v>
      </c>
      <c r="N313" s="41" t="s">
        <v>5142</v>
      </c>
      <c r="O313" s="41" t="s">
        <v>5141</v>
      </c>
    </row>
    <row r="314" spans="1:15" x14ac:dyDescent="0.25">
      <c r="A314" s="41" t="s">
        <v>5180</v>
      </c>
      <c r="B314" s="41" t="s">
        <v>5179</v>
      </c>
      <c r="C314" s="41" t="s">
        <v>3667</v>
      </c>
      <c r="D314" s="41" t="s">
        <v>3666</v>
      </c>
      <c r="E314" s="41" t="s">
        <v>5178</v>
      </c>
      <c r="F314" s="41" t="s">
        <v>4091</v>
      </c>
      <c r="G314" s="46">
        <v>8</v>
      </c>
      <c r="H314" s="46">
        <v>1</v>
      </c>
      <c r="I314" s="46">
        <v>1</v>
      </c>
      <c r="J314" s="41" t="s">
        <v>3663</v>
      </c>
      <c r="K314" s="41" t="s">
        <v>4201</v>
      </c>
      <c r="L314" s="41" t="s">
        <v>4451</v>
      </c>
      <c r="M314" s="41" t="s">
        <v>5098</v>
      </c>
      <c r="N314" s="41" t="s">
        <v>5114</v>
      </c>
      <c r="O314" s="41" t="s">
        <v>5131</v>
      </c>
    </row>
    <row r="315" spans="1:15" x14ac:dyDescent="0.25">
      <c r="A315" s="41" t="s">
        <v>5177</v>
      </c>
      <c r="B315" s="41" t="s">
        <v>5170</v>
      </c>
      <c r="C315" s="41" t="s">
        <v>3667</v>
      </c>
      <c r="D315" s="41" t="s">
        <v>3666</v>
      </c>
      <c r="E315" s="41" t="s">
        <v>5176</v>
      </c>
      <c r="F315" s="41" t="s">
        <v>4091</v>
      </c>
      <c r="G315" s="46">
        <v>8</v>
      </c>
      <c r="H315" s="46">
        <v>1</v>
      </c>
      <c r="I315" s="46">
        <v>1</v>
      </c>
      <c r="J315" s="41" t="s">
        <v>3663</v>
      </c>
      <c r="K315" s="41" t="s">
        <v>4201</v>
      </c>
      <c r="L315" s="41" t="s">
        <v>4451</v>
      </c>
      <c r="M315" s="41" t="s">
        <v>5098</v>
      </c>
      <c r="N315" s="41" t="s">
        <v>5114</v>
      </c>
      <c r="O315" s="41" t="s">
        <v>5131</v>
      </c>
    </row>
    <row r="316" spans="1:15" x14ac:dyDescent="0.25">
      <c r="A316" s="41" t="s">
        <v>5175</v>
      </c>
      <c r="B316" s="41" t="s">
        <v>5170</v>
      </c>
      <c r="C316" s="41" t="s">
        <v>3667</v>
      </c>
      <c r="D316" s="41" t="s">
        <v>3666</v>
      </c>
      <c r="E316" s="41" t="s">
        <v>5174</v>
      </c>
      <c r="F316" s="41" t="s">
        <v>4091</v>
      </c>
      <c r="G316" s="46">
        <v>8</v>
      </c>
      <c r="H316" s="46">
        <v>1</v>
      </c>
      <c r="I316" s="46">
        <v>1</v>
      </c>
      <c r="J316" s="41" t="s">
        <v>3663</v>
      </c>
      <c r="K316" s="41" t="s">
        <v>4201</v>
      </c>
      <c r="L316" s="41" t="s">
        <v>4451</v>
      </c>
      <c r="M316" s="41" t="s">
        <v>5098</v>
      </c>
      <c r="N316" s="41" t="s">
        <v>5114</v>
      </c>
      <c r="O316" s="41" t="s">
        <v>5131</v>
      </c>
    </row>
    <row r="317" spans="1:15" x14ac:dyDescent="0.25">
      <c r="A317" s="41" t="s">
        <v>5173</v>
      </c>
      <c r="B317" s="41" t="s">
        <v>5170</v>
      </c>
      <c r="C317" s="41" t="s">
        <v>3674</v>
      </c>
      <c r="D317" s="41" t="s">
        <v>3666</v>
      </c>
      <c r="E317" s="41" t="s">
        <v>3606</v>
      </c>
      <c r="F317" s="41" t="s">
        <v>4091</v>
      </c>
      <c r="G317" s="46">
        <v>0</v>
      </c>
      <c r="H317" s="46">
        <v>0</v>
      </c>
      <c r="I317" s="46">
        <v>0</v>
      </c>
      <c r="J317" s="41" t="s">
        <v>3663</v>
      </c>
      <c r="K317" s="41" t="s">
        <v>4201</v>
      </c>
      <c r="L317" s="41" t="s">
        <v>5172</v>
      </c>
      <c r="M317" s="41" t="s">
        <v>5098</v>
      </c>
      <c r="N317" s="41" t="s">
        <v>5114</v>
      </c>
      <c r="O317" s="41" t="s">
        <v>5131</v>
      </c>
    </row>
    <row r="318" spans="1:15" x14ac:dyDescent="0.25">
      <c r="A318" s="41" t="s">
        <v>5171</v>
      </c>
      <c r="B318" s="41" t="s">
        <v>5170</v>
      </c>
      <c r="C318" s="41" t="s">
        <v>3667</v>
      </c>
      <c r="D318" s="41" t="s">
        <v>3666</v>
      </c>
      <c r="E318" s="41" t="s">
        <v>5169</v>
      </c>
      <c r="F318" s="41" t="s">
        <v>4091</v>
      </c>
      <c r="G318" s="46">
        <v>8</v>
      </c>
      <c r="H318" s="46">
        <v>1</v>
      </c>
      <c r="I318" s="46">
        <v>1</v>
      </c>
      <c r="J318" s="41" t="s">
        <v>3663</v>
      </c>
      <c r="K318" s="41" t="s">
        <v>4201</v>
      </c>
      <c r="L318" s="41" t="s">
        <v>4451</v>
      </c>
      <c r="M318" s="41" t="s">
        <v>5098</v>
      </c>
      <c r="N318" s="41" t="s">
        <v>5114</v>
      </c>
      <c r="O318" s="41" t="s">
        <v>5131</v>
      </c>
    </row>
    <row r="319" spans="1:15" x14ac:dyDescent="0.25">
      <c r="A319" s="41" t="s">
        <v>5168</v>
      </c>
      <c r="B319" s="41" t="s">
        <v>5167</v>
      </c>
      <c r="C319" s="41" t="s">
        <v>3667</v>
      </c>
      <c r="D319" s="41" t="s">
        <v>3666</v>
      </c>
      <c r="E319" s="41" t="s">
        <v>5166</v>
      </c>
      <c r="F319" s="41" t="s">
        <v>4091</v>
      </c>
      <c r="G319" s="46">
        <v>8</v>
      </c>
      <c r="H319" s="46">
        <v>1</v>
      </c>
      <c r="I319" s="46">
        <v>1</v>
      </c>
      <c r="J319" s="41" t="s">
        <v>3663</v>
      </c>
      <c r="K319" s="41" t="s">
        <v>5165</v>
      </c>
      <c r="L319" s="41" t="s">
        <v>5164</v>
      </c>
      <c r="M319" s="41" t="s">
        <v>5098</v>
      </c>
      <c r="N319" s="41" t="s">
        <v>5142</v>
      </c>
      <c r="O319" s="41" t="s">
        <v>5141</v>
      </c>
    </row>
    <row r="320" spans="1:15" x14ac:dyDescent="0.25">
      <c r="A320" s="41" t="s">
        <v>5163</v>
      </c>
      <c r="B320" s="41" t="s">
        <v>5160</v>
      </c>
      <c r="C320" s="41" t="s">
        <v>3667</v>
      </c>
      <c r="D320" s="41" t="s">
        <v>3666</v>
      </c>
      <c r="E320" s="41" t="s">
        <v>5162</v>
      </c>
      <c r="F320" s="41" t="s">
        <v>4091</v>
      </c>
      <c r="G320" s="46">
        <v>8</v>
      </c>
      <c r="H320" s="46">
        <v>1</v>
      </c>
      <c r="I320" s="46">
        <v>1</v>
      </c>
      <c r="J320" s="41" t="s">
        <v>3663</v>
      </c>
      <c r="K320" s="41" t="s">
        <v>4096</v>
      </c>
      <c r="L320" s="41" t="s">
        <v>5158</v>
      </c>
      <c r="M320" s="41" t="s">
        <v>5098</v>
      </c>
      <c r="N320" s="41" t="s">
        <v>5142</v>
      </c>
      <c r="O320" s="41" t="s">
        <v>5141</v>
      </c>
    </row>
    <row r="321" spans="1:15" x14ac:dyDescent="0.25">
      <c r="A321" s="41" t="s">
        <v>5161</v>
      </c>
      <c r="B321" s="41" t="s">
        <v>5160</v>
      </c>
      <c r="C321" s="41" t="s">
        <v>3667</v>
      </c>
      <c r="D321" s="41" t="s">
        <v>3666</v>
      </c>
      <c r="E321" s="41" t="s">
        <v>5159</v>
      </c>
      <c r="F321" s="41" t="s">
        <v>4091</v>
      </c>
      <c r="G321" s="46">
        <v>8</v>
      </c>
      <c r="H321" s="46">
        <v>1</v>
      </c>
      <c r="I321" s="46">
        <v>1</v>
      </c>
      <c r="J321" s="41" t="s">
        <v>3663</v>
      </c>
      <c r="K321" s="41" t="s">
        <v>4096</v>
      </c>
      <c r="L321" s="41" t="s">
        <v>5158</v>
      </c>
      <c r="M321" s="41" t="s">
        <v>5098</v>
      </c>
      <c r="N321" s="41" t="s">
        <v>5142</v>
      </c>
      <c r="O321" s="41" t="s">
        <v>5141</v>
      </c>
    </row>
    <row r="322" spans="1:15" x14ac:dyDescent="0.25">
      <c r="A322" s="41" t="s">
        <v>5157</v>
      </c>
      <c r="B322" s="41" t="s">
        <v>5156</v>
      </c>
      <c r="C322" s="41" t="s">
        <v>3667</v>
      </c>
      <c r="D322" s="41" t="s">
        <v>3707</v>
      </c>
      <c r="E322" s="41" t="s">
        <v>3606</v>
      </c>
      <c r="F322" s="41" t="s">
        <v>4091</v>
      </c>
      <c r="G322" s="46">
        <v>8</v>
      </c>
      <c r="H322" s="46">
        <v>1</v>
      </c>
      <c r="I322" s="46">
        <v>0</v>
      </c>
      <c r="J322" s="41" t="s">
        <v>3663</v>
      </c>
      <c r="K322" s="41" t="s">
        <v>528</v>
      </c>
      <c r="L322" s="41" t="s">
        <v>4148</v>
      </c>
      <c r="M322" s="41" t="s">
        <v>5098</v>
      </c>
      <c r="N322" s="41" t="s">
        <v>5142</v>
      </c>
      <c r="O322" s="41" t="s">
        <v>5141</v>
      </c>
    </row>
    <row r="323" spans="1:15" x14ac:dyDescent="0.25">
      <c r="A323" s="41" t="s">
        <v>5157</v>
      </c>
      <c r="B323" s="41" t="s">
        <v>5156</v>
      </c>
      <c r="C323" s="41" t="s">
        <v>3667</v>
      </c>
      <c r="D323" s="41" t="s">
        <v>4813</v>
      </c>
      <c r="E323" s="41" t="s">
        <v>5155</v>
      </c>
      <c r="F323" s="41" t="s">
        <v>4091</v>
      </c>
      <c r="G323" s="46">
        <v>8</v>
      </c>
      <c r="H323" s="46">
        <v>1</v>
      </c>
      <c r="I323" s="46">
        <v>1</v>
      </c>
      <c r="J323" s="41" t="s">
        <v>3663</v>
      </c>
      <c r="K323" s="41" t="s">
        <v>528</v>
      </c>
      <c r="L323" s="41" t="s">
        <v>4148</v>
      </c>
      <c r="M323" s="41" t="s">
        <v>5098</v>
      </c>
      <c r="N323" s="41" t="s">
        <v>5142</v>
      </c>
      <c r="O323" s="41" t="s">
        <v>5141</v>
      </c>
    </row>
    <row r="324" spans="1:15" x14ac:dyDescent="0.25">
      <c r="A324" s="41" t="s">
        <v>5157</v>
      </c>
      <c r="B324" s="41" t="s">
        <v>5156</v>
      </c>
      <c r="C324" s="41" t="s">
        <v>3667</v>
      </c>
      <c r="D324" s="41" t="s">
        <v>3666</v>
      </c>
      <c r="E324" s="41" t="s">
        <v>5155</v>
      </c>
      <c r="F324" s="41" t="s">
        <v>4091</v>
      </c>
      <c r="G324" s="46">
        <v>8</v>
      </c>
      <c r="H324" s="46">
        <v>1</v>
      </c>
      <c r="I324" s="46">
        <v>1</v>
      </c>
      <c r="J324" s="41" t="s">
        <v>3663</v>
      </c>
      <c r="K324" s="41" t="s">
        <v>528</v>
      </c>
      <c r="L324" s="41" t="s">
        <v>4148</v>
      </c>
      <c r="M324" s="41" t="s">
        <v>5098</v>
      </c>
      <c r="N324" s="41" t="s">
        <v>5142</v>
      </c>
      <c r="O324" s="41" t="s">
        <v>5141</v>
      </c>
    </row>
    <row r="325" spans="1:15" x14ac:dyDescent="0.25">
      <c r="A325" s="41" t="s">
        <v>5154</v>
      </c>
      <c r="B325" s="41" t="s">
        <v>5153</v>
      </c>
      <c r="C325" s="41" t="s">
        <v>3667</v>
      </c>
      <c r="D325" s="41" t="s">
        <v>3666</v>
      </c>
      <c r="E325" s="41" t="s">
        <v>5152</v>
      </c>
      <c r="F325" s="41" t="s">
        <v>4091</v>
      </c>
      <c r="G325" s="46">
        <v>8</v>
      </c>
      <c r="H325" s="46">
        <v>1</v>
      </c>
      <c r="I325" s="46">
        <v>1</v>
      </c>
      <c r="J325" s="41" t="s">
        <v>3663</v>
      </c>
      <c r="K325" s="41" t="s">
        <v>5147</v>
      </c>
      <c r="L325" s="41" t="s">
        <v>5151</v>
      </c>
      <c r="M325" s="41" t="s">
        <v>5098</v>
      </c>
      <c r="N325" s="41" t="s">
        <v>5142</v>
      </c>
      <c r="O325" s="41" t="s">
        <v>5141</v>
      </c>
    </row>
    <row r="326" spans="1:15" x14ac:dyDescent="0.25">
      <c r="A326" s="41" t="s">
        <v>5150</v>
      </c>
      <c r="B326" s="41" t="s">
        <v>5149</v>
      </c>
      <c r="C326" s="41" t="s">
        <v>3667</v>
      </c>
      <c r="D326" s="41" t="s">
        <v>3666</v>
      </c>
      <c r="E326" s="41" t="s">
        <v>5148</v>
      </c>
      <c r="F326" s="41" t="s">
        <v>4091</v>
      </c>
      <c r="G326" s="46">
        <v>8</v>
      </c>
      <c r="H326" s="46">
        <v>1</v>
      </c>
      <c r="I326" s="46">
        <v>1</v>
      </c>
      <c r="J326" s="41" t="s">
        <v>3663</v>
      </c>
      <c r="K326" s="41" t="s">
        <v>5147</v>
      </c>
      <c r="L326" s="41" t="s">
        <v>5146</v>
      </c>
      <c r="M326" s="41" t="s">
        <v>5098</v>
      </c>
      <c r="N326" s="41" t="s">
        <v>5142</v>
      </c>
      <c r="O326" s="41" t="s">
        <v>5141</v>
      </c>
    </row>
    <row r="327" spans="1:15" x14ac:dyDescent="0.25">
      <c r="A327" s="41" t="s">
        <v>5145</v>
      </c>
      <c r="B327" s="41" t="s">
        <v>5144</v>
      </c>
      <c r="C327" s="41" t="s">
        <v>3667</v>
      </c>
      <c r="D327" s="41" t="s">
        <v>3666</v>
      </c>
      <c r="E327" s="41" t="s">
        <v>5143</v>
      </c>
      <c r="F327" s="41" t="s">
        <v>4091</v>
      </c>
      <c r="G327" s="46">
        <v>8</v>
      </c>
      <c r="H327" s="46">
        <v>1</v>
      </c>
      <c r="I327" s="46">
        <v>1</v>
      </c>
      <c r="J327" s="41" t="s">
        <v>3663</v>
      </c>
      <c r="K327" s="41" t="s">
        <v>4322</v>
      </c>
      <c r="L327" s="41" t="s">
        <v>4321</v>
      </c>
      <c r="M327" s="41" t="s">
        <v>5098</v>
      </c>
      <c r="N327" s="41" t="s">
        <v>5142</v>
      </c>
      <c r="O327" s="41" t="s">
        <v>5141</v>
      </c>
    </row>
    <row r="328" spans="1:15" x14ac:dyDescent="0.25">
      <c r="A328" s="41" t="s">
        <v>5140</v>
      </c>
      <c r="B328" s="41" t="s">
        <v>5139</v>
      </c>
      <c r="C328" s="41" t="s">
        <v>3667</v>
      </c>
      <c r="D328" s="41" t="s">
        <v>3666</v>
      </c>
      <c r="E328" s="41" t="s">
        <v>5138</v>
      </c>
      <c r="F328" s="41" t="s">
        <v>4091</v>
      </c>
      <c r="G328" s="46">
        <v>8</v>
      </c>
      <c r="H328" s="46">
        <v>1</v>
      </c>
      <c r="I328" s="46">
        <v>1</v>
      </c>
      <c r="J328" s="41" t="s">
        <v>3663</v>
      </c>
      <c r="K328" s="41" t="s">
        <v>4096</v>
      </c>
      <c r="L328" s="41" t="s">
        <v>4394</v>
      </c>
      <c r="M328" s="41" t="s">
        <v>5134</v>
      </c>
      <c r="N328" s="41" t="s">
        <v>5114</v>
      </c>
      <c r="O328" s="41" t="s">
        <v>5131</v>
      </c>
    </row>
    <row r="329" spans="1:15" x14ac:dyDescent="0.25">
      <c r="A329" s="41" t="s">
        <v>5137</v>
      </c>
      <c r="B329" s="41" t="s">
        <v>5134</v>
      </c>
      <c r="C329" s="41" t="s">
        <v>3667</v>
      </c>
      <c r="D329" s="41" t="s">
        <v>3666</v>
      </c>
      <c r="E329" s="41" t="s">
        <v>5136</v>
      </c>
      <c r="F329" s="41" t="s">
        <v>4091</v>
      </c>
      <c r="G329" s="46">
        <v>8</v>
      </c>
      <c r="H329" s="46">
        <v>1</v>
      </c>
      <c r="I329" s="46">
        <v>1</v>
      </c>
      <c r="J329" s="41" t="s">
        <v>3663</v>
      </c>
      <c r="K329" s="41" t="s">
        <v>4096</v>
      </c>
      <c r="L329" s="41" t="s">
        <v>4394</v>
      </c>
      <c r="M329" s="41" t="s">
        <v>5134</v>
      </c>
      <c r="N329" s="41" t="s">
        <v>5097</v>
      </c>
      <c r="O329" s="41" t="s">
        <v>5096</v>
      </c>
    </row>
    <row r="330" spans="1:15" x14ac:dyDescent="0.25">
      <c r="A330" s="41" t="s">
        <v>5135</v>
      </c>
      <c r="B330" s="41" t="s">
        <v>5134</v>
      </c>
      <c r="C330" s="41" t="s">
        <v>3674</v>
      </c>
      <c r="D330" s="41" t="s">
        <v>3666</v>
      </c>
      <c r="E330" s="41" t="s">
        <v>3606</v>
      </c>
      <c r="F330" s="41" t="s">
        <v>4091</v>
      </c>
      <c r="G330" s="46">
        <v>0</v>
      </c>
      <c r="H330" s="46">
        <v>0</v>
      </c>
      <c r="I330" s="46">
        <v>0</v>
      </c>
      <c r="J330" s="41" t="s">
        <v>3663</v>
      </c>
      <c r="K330" s="41" t="s">
        <v>4096</v>
      </c>
      <c r="L330" s="41" t="s">
        <v>4394</v>
      </c>
      <c r="M330" s="41" t="s">
        <v>5134</v>
      </c>
      <c r="N330" s="41" t="s">
        <v>5097</v>
      </c>
      <c r="O330" s="41" t="s">
        <v>5096</v>
      </c>
    </row>
    <row r="331" spans="1:15" x14ac:dyDescent="0.25">
      <c r="A331" s="41" t="s">
        <v>5133</v>
      </c>
      <c r="B331" s="41" t="s">
        <v>5132</v>
      </c>
      <c r="C331" s="41" t="s">
        <v>3674</v>
      </c>
      <c r="D331" s="41" t="s">
        <v>3666</v>
      </c>
      <c r="E331" s="41" t="s">
        <v>3606</v>
      </c>
      <c r="F331" s="41" t="s">
        <v>4091</v>
      </c>
      <c r="G331" s="46">
        <v>0</v>
      </c>
      <c r="H331" s="46">
        <v>0</v>
      </c>
      <c r="I331" s="46">
        <v>0</v>
      </c>
      <c r="J331" s="41" t="s">
        <v>3663</v>
      </c>
      <c r="K331" s="41" t="s">
        <v>528</v>
      </c>
      <c r="L331" s="41" t="s">
        <v>4161</v>
      </c>
      <c r="M331" s="41" t="s">
        <v>5098</v>
      </c>
      <c r="N331" s="41" t="s">
        <v>5114</v>
      </c>
      <c r="O331" s="41" t="s">
        <v>5131</v>
      </c>
    </row>
    <row r="332" spans="1:15" x14ac:dyDescent="0.25">
      <c r="A332" s="41" t="s">
        <v>5130</v>
      </c>
      <c r="B332" s="41" t="s">
        <v>5129</v>
      </c>
      <c r="C332" s="41" t="s">
        <v>3667</v>
      </c>
      <c r="D332" s="41" t="s">
        <v>3666</v>
      </c>
      <c r="E332" s="41" t="s">
        <v>5128</v>
      </c>
      <c r="F332" s="41" t="s">
        <v>4091</v>
      </c>
      <c r="G332" s="46">
        <v>8</v>
      </c>
      <c r="H332" s="46">
        <v>1</v>
      </c>
      <c r="I332" s="46">
        <v>1</v>
      </c>
      <c r="J332" s="41" t="s">
        <v>3663</v>
      </c>
      <c r="K332" s="41" t="s">
        <v>528</v>
      </c>
      <c r="L332" s="41" t="s">
        <v>4430</v>
      </c>
      <c r="M332" s="41" t="s">
        <v>5092</v>
      </c>
      <c r="N332" s="41" t="s">
        <v>5085</v>
      </c>
      <c r="O332" s="41" t="s">
        <v>5084</v>
      </c>
    </row>
    <row r="333" spans="1:15" x14ac:dyDescent="0.25">
      <c r="A333" s="41" t="s">
        <v>5127</v>
      </c>
      <c r="B333" s="41" t="s">
        <v>5126</v>
      </c>
      <c r="C333" s="41" t="s">
        <v>3667</v>
      </c>
      <c r="D333" s="41" t="s">
        <v>3666</v>
      </c>
      <c r="E333" s="41" t="s">
        <v>5125</v>
      </c>
      <c r="F333" s="41" t="s">
        <v>4091</v>
      </c>
      <c r="G333" s="46">
        <v>8</v>
      </c>
      <c r="H333" s="46">
        <v>1</v>
      </c>
      <c r="I333" s="46">
        <v>1</v>
      </c>
      <c r="J333" s="41" t="s">
        <v>3663</v>
      </c>
      <c r="K333" s="41" t="s">
        <v>528</v>
      </c>
      <c r="L333" s="41" t="s">
        <v>4419</v>
      </c>
      <c r="M333" s="41" t="s">
        <v>5092</v>
      </c>
      <c r="N333" s="41" t="s">
        <v>5085</v>
      </c>
      <c r="O333" s="41" t="s">
        <v>5084</v>
      </c>
    </row>
    <row r="334" spans="1:15" x14ac:dyDescent="0.25">
      <c r="A334" s="41" t="s">
        <v>5124</v>
      </c>
      <c r="B334" s="41" t="s">
        <v>5123</v>
      </c>
      <c r="C334" s="41" t="s">
        <v>3667</v>
      </c>
      <c r="D334" s="41" t="s">
        <v>3666</v>
      </c>
      <c r="E334" s="41" t="s">
        <v>5122</v>
      </c>
      <c r="F334" s="41" t="s">
        <v>4091</v>
      </c>
      <c r="G334" s="46">
        <v>8</v>
      </c>
      <c r="H334" s="46">
        <v>1</v>
      </c>
      <c r="I334" s="46">
        <v>1</v>
      </c>
      <c r="J334" s="41" t="s">
        <v>3663</v>
      </c>
      <c r="K334" s="41" t="s">
        <v>528</v>
      </c>
      <c r="L334" s="41" t="s">
        <v>4404</v>
      </c>
      <c r="M334" s="41" t="s">
        <v>3677</v>
      </c>
      <c r="N334" s="41" t="s">
        <v>5085</v>
      </c>
      <c r="O334" s="41" t="s">
        <v>5084</v>
      </c>
    </row>
    <row r="335" spans="1:15" x14ac:dyDescent="0.25">
      <c r="A335" s="41" t="s">
        <v>5121</v>
      </c>
      <c r="B335" s="41" t="s">
        <v>5120</v>
      </c>
      <c r="C335" s="41" t="s">
        <v>3667</v>
      </c>
      <c r="D335" s="41" t="s">
        <v>3666</v>
      </c>
      <c r="E335" s="41" t="s">
        <v>5119</v>
      </c>
      <c r="F335" s="41" t="s">
        <v>4091</v>
      </c>
      <c r="G335" s="46">
        <v>8</v>
      </c>
      <c r="H335" s="46">
        <v>1</v>
      </c>
      <c r="I335" s="46">
        <v>1</v>
      </c>
      <c r="J335" s="41" t="s">
        <v>3663</v>
      </c>
      <c r="K335" s="41" t="s">
        <v>528</v>
      </c>
      <c r="L335" s="41" t="s">
        <v>4090</v>
      </c>
      <c r="M335" s="41" t="s">
        <v>3677</v>
      </c>
      <c r="N335" s="41" t="s">
        <v>5085</v>
      </c>
      <c r="O335" s="41" t="s">
        <v>5084</v>
      </c>
    </row>
    <row r="336" spans="1:15" x14ac:dyDescent="0.25">
      <c r="A336" s="41" t="s">
        <v>5118</v>
      </c>
      <c r="B336" s="41" t="s">
        <v>5104</v>
      </c>
      <c r="C336" s="41" t="s">
        <v>3667</v>
      </c>
      <c r="D336" s="41" t="s">
        <v>3666</v>
      </c>
      <c r="E336" s="41" t="s">
        <v>5117</v>
      </c>
      <c r="F336" s="41" t="s">
        <v>4091</v>
      </c>
      <c r="G336" s="46">
        <v>8</v>
      </c>
      <c r="H336" s="46">
        <v>1</v>
      </c>
      <c r="I336" s="46">
        <v>1</v>
      </c>
      <c r="J336" s="41" t="s">
        <v>3663</v>
      </c>
      <c r="K336" s="41" t="s">
        <v>528</v>
      </c>
      <c r="L336" s="41" t="s">
        <v>4148</v>
      </c>
      <c r="M336" s="41" t="s">
        <v>5104</v>
      </c>
      <c r="N336" s="41" t="s">
        <v>5097</v>
      </c>
      <c r="O336" s="41" t="s">
        <v>5096</v>
      </c>
    </row>
    <row r="337" spans="1:15" x14ac:dyDescent="0.25">
      <c r="A337" s="41" t="s">
        <v>5116</v>
      </c>
      <c r="B337" s="41" t="s">
        <v>5104</v>
      </c>
      <c r="C337" s="41" t="s">
        <v>3667</v>
      </c>
      <c r="D337" s="41" t="s">
        <v>3702</v>
      </c>
      <c r="E337" s="41" t="s">
        <v>5115</v>
      </c>
      <c r="F337" s="41" t="s">
        <v>4091</v>
      </c>
      <c r="G337" s="46">
        <v>8</v>
      </c>
      <c r="H337" s="46">
        <v>1</v>
      </c>
      <c r="I337" s="46">
        <v>1</v>
      </c>
      <c r="J337" s="41" t="s">
        <v>3663</v>
      </c>
      <c r="K337" s="41" t="s">
        <v>528</v>
      </c>
      <c r="L337" s="41" t="s">
        <v>4148</v>
      </c>
      <c r="M337" s="41" t="s">
        <v>5104</v>
      </c>
      <c r="N337" s="41" t="s">
        <v>5114</v>
      </c>
      <c r="O337" s="41" t="s">
        <v>5096</v>
      </c>
    </row>
    <row r="338" spans="1:15" x14ac:dyDescent="0.25">
      <c r="A338" s="41" t="s">
        <v>5116</v>
      </c>
      <c r="B338" s="41" t="s">
        <v>5104</v>
      </c>
      <c r="C338" s="41" t="s">
        <v>3667</v>
      </c>
      <c r="D338" s="41" t="s">
        <v>3666</v>
      </c>
      <c r="E338" s="41" t="s">
        <v>5115</v>
      </c>
      <c r="F338" s="41" t="s">
        <v>4091</v>
      </c>
      <c r="G338" s="46">
        <v>8</v>
      </c>
      <c r="H338" s="46">
        <v>1</v>
      </c>
      <c r="I338" s="46">
        <v>1</v>
      </c>
      <c r="J338" s="41" t="s">
        <v>3663</v>
      </c>
      <c r="K338" s="41" t="s">
        <v>528</v>
      </c>
      <c r="L338" s="41" t="s">
        <v>4148</v>
      </c>
      <c r="M338" s="41" t="s">
        <v>5104</v>
      </c>
      <c r="N338" s="41" t="s">
        <v>5114</v>
      </c>
      <c r="O338" s="41" t="s">
        <v>5096</v>
      </c>
    </row>
    <row r="339" spans="1:15" x14ac:dyDescent="0.25">
      <c r="A339" s="41" t="s">
        <v>5113</v>
      </c>
      <c r="B339" s="41" t="s">
        <v>5112</v>
      </c>
      <c r="C339" s="41" t="s">
        <v>3667</v>
      </c>
      <c r="D339" s="41" t="s">
        <v>3666</v>
      </c>
      <c r="E339" s="41" t="s">
        <v>5111</v>
      </c>
      <c r="F339" s="41" t="s">
        <v>4091</v>
      </c>
      <c r="G339" s="46">
        <v>8</v>
      </c>
      <c r="H339" s="46">
        <v>1</v>
      </c>
      <c r="I339" s="46">
        <v>1</v>
      </c>
      <c r="J339" s="41" t="s">
        <v>3663</v>
      </c>
      <c r="K339" s="41" t="s">
        <v>528</v>
      </c>
      <c r="L339" s="41" t="s">
        <v>4148</v>
      </c>
      <c r="M339" s="41" t="s">
        <v>5104</v>
      </c>
      <c r="N339" s="41" t="s">
        <v>5097</v>
      </c>
      <c r="O339" s="41" t="s">
        <v>5096</v>
      </c>
    </row>
    <row r="340" spans="1:15" x14ac:dyDescent="0.25">
      <c r="A340" s="41" t="s">
        <v>5110</v>
      </c>
      <c r="B340" s="41" t="s">
        <v>5104</v>
      </c>
      <c r="C340" s="41" t="s">
        <v>3667</v>
      </c>
      <c r="D340" s="41" t="s">
        <v>3666</v>
      </c>
      <c r="E340" s="41" t="s">
        <v>5109</v>
      </c>
      <c r="F340" s="41" t="s">
        <v>4091</v>
      </c>
      <c r="G340" s="46">
        <v>8</v>
      </c>
      <c r="H340" s="46">
        <v>1</v>
      </c>
      <c r="I340" s="46">
        <v>1</v>
      </c>
      <c r="J340" s="41" t="s">
        <v>3663</v>
      </c>
      <c r="K340" s="41" t="s">
        <v>528</v>
      </c>
      <c r="L340" s="41" t="s">
        <v>4148</v>
      </c>
      <c r="M340" s="41" t="s">
        <v>5104</v>
      </c>
      <c r="N340" s="41" t="s">
        <v>5097</v>
      </c>
      <c r="O340" s="41" t="s">
        <v>5096</v>
      </c>
    </row>
    <row r="341" spans="1:15" x14ac:dyDescent="0.25">
      <c r="A341" s="41" t="s">
        <v>5108</v>
      </c>
      <c r="B341" s="41" t="s">
        <v>5104</v>
      </c>
      <c r="C341" s="41" t="s">
        <v>3667</v>
      </c>
      <c r="D341" s="41" t="s">
        <v>3666</v>
      </c>
      <c r="E341" s="41" t="s">
        <v>5107</v>
      </c>
      <c r="F341" s="41" t="s">
        <v>4091</v>
      </c>
      <c r="G341" s="46">
        <v>8</v>
      </c>
      <c r="H341" s="46">
        <v>1</v>
      </c>
      <c r="I341" s="46">
        <v>1</v>
      </c>
      <c r="J341" s="41" t="s">
        <v>3663</v>
      </c>
      <c r="K341" s="41" t="s">
        <v>528</v>
      </c>
      <c r="L341" s="41" t="s">
        <v>4148</v>
      </c>
      <c r="M341" s="41" t="s">
        <v>5104</v>
      </c>
      <c r="N341" s="41" t="s">
        <v>5097</v>
      </c>
      <c r="O341" s="41" t="s">
        <v>5096</v>
      </c>
    </row>
    <row r="342" spans="1:15" x14ac:dyDescent="0.25">
      <c r="A342" s="41" t="s">
        <v>5106</v>
      </c>
      <c r="B342" s="41" t="s">
        <v>5104</v>
      </c>
      <c r="C342" s="41" t="s">
        <v>3667</v>
      </c>
      <c r="D342" s="41" t="s">
        <v>3666</v>
      </c>
      <c r="E342" s="41" t="s">
        <v>5105</v>
      </c>
      <c r="F342" s="41" t="s">
        <v>4091</v>
      </c>
      <c r="G342" s="46">
        <v>8</v>
      </c>
      <c r="H342" s="46">
        <v>1</v>
      </c>
      <c r="I342" s="46">
        <v>1</v>
      </c>
      <c r="J342" s="41" t="s">
        <v>3663</v>
      </c>
      <c r="K342" s="41" t="s">
        <v>528</v>
      </c>
      <c r="L342" s="41" t="s">
        <v>4148</v>
      </c>
      <c r="M342" s="41" t="s">
        <v>5104</v>
      </c>
      <c r="N342" s="41" t="s">
        <v>5097</v>
      </c>
      <c r="O342" s="41" t="s">
        <v>5096</v>
      </c>
    </row>
    <row r="343" spans="1:15" x14ac:dyDescent="0.25">
      <c r="A343" s="41" t="s">
        <v>5102</v>
      </c>
      <c r="B343" s="41" t="s">
        <v>5101</v>
      </c>
      <c r="C343" s="41" t="s">
        <v>3667</v>
      </c>
      <c r="D343" s="41" t="s">
        <v>3750</v>
      </c>
      <c r="E343" s="41" t="s">
        <v>5103</v>
      </c>
      <c r="F343" s="41" t="s">
        <v>4091</v>
      </c>
      <c r="G343" s="46">
        <v>8</v>
      </c>
      <c r="H343" s="46">
        <v>1</v>
      </c>
      <c r="I343" s="46">
        <v>1</v>
      </c>
      <c r="J343" s="41" t="s">
        <v>3663</v>
      </c>
      <c r="K343" s="41" t="s">
        <v>528</v>
      </c>
      <c r="L343" s="41" t="s">
        <v>4443</v>
      </c>
      <c r="M343" s="41" t="s">
        <v>3763</v>
      </c>
      <c r="N343" s="41" t="s">
        <v>5097</v>
      </c>
      <c r="O343" s="41" t="s">
        <v>5096</v>
      </c>
    </row>
    <row r="344" spans="1:15" x14ac:dyDescent="0.25">
      <c r="A344" s="41" t="s">
        <v>5102</v>
      </c>
      <c r="B344" s="41" t="s">
        <v>5101</v>
      </c>
      <c r="C344" s="41" t="s">
        <v>3667</v>
      </c>
      <c r="D344" s="41" t="s">
        <v>3666</v>
      </c>
      <c r="E344" s="41" t="s">
        <v>3606</v>
      </c>
      <c r="F344" s="41" t="s">
        <v>4091</v>
      </c>
      <c r="G344" s="46">
        <v>8</v>
      </c>
      <c r="H344" s="46">
        <v>1</v>
      </c>
      <c r="I344" s="46">
        <v>0</v>
      </c>
      <c r="J344" s="41" t="s">
        <v>3663</v>
      </c>
      <c r="K344" s="41" t="s">
        <v>528</v>
      </c>
      <c r="L344" s="41" t="s">
        <v>4443</v>
      </c>
      <c r="M344" s="41" t="s">
        <v>3763</v>
      </c>
      <c r="N344" s="41" t="s">
        <v>5097</v>
      </c>
      <c r="O344" s="41" t="s">
        <v>5096</v>
      </c>
    </row>
    <row r="345" spans="1:15" x14ac:dyDescent="0.25">
      <c r="A345" s="41" t="s">
        <v>5100</v>
      </c>
      <c r="B345" s="41" t="s">
        <v>5099</v>
      </c>
      <c r="C345" s="41" t="s">
        <v>3674</v>
      </c>
      <c r="D345" s="41" t="s">
        <v>3666</v>
      </c>
      <c r="E345" s="41" t="s">
        <v>3606</v>
      </c>
      <c r="F345" s="41" t="s">
        <v>4091</v>
      </c>
      <c r="G345" s="46">
        <v>0</v>
      </c>
      <c r="H345" s="46">
        <v>0</v>
      </c>
      <c r="I345" s="46">
        <v>0</v>
      </c>
      <c r="J345" s="41" t="s">
        <v>3663</v>
      </c>
      <c r="K345" s="41" t="s">
        <v>528</v>
      </c>
      <c r="L345" s="41" t="s">
        <v>4161</v>
      </c>
      <c r="M345" s="41" t="s">
        <v>5098</v>
      </c>
      <c r="N345" s="41" t="s">
        <v>5097</v>
      </c>
      <c r="O345" s="41" t="s">
        <v>5096</v>
      </c>
    </row>
    <row r="346" spans="1:15" x14ac:dyDescent="0.25">
      <c r="A346" s="41" t="s">
        <v>5095</v>
      </c>
      <c r="B346" s="41" t="s">
        <v>5094</v>
      </c>
      <c r="C346" s="41" t="s">
        <v>3667</v>
      </c>
      <c r="D346" s="41" t="s">
        <v>3666</v>
      </c>
      <c r="E346" s="41" t="s">
        <v>5093</v>
      </c>
      <c r="F346" s="41" t="s">
        <v>4091</v>
      </c>
      <c r="G346" s="46">
        <v>8</v>
      </c>
      <c r="H346" s="46">
        <v>1</v>
      </c>
      <c r="I346" s="46">
        <v>1</v>
      </c>
      <c r="J346" s="41" t="s">
        <v>3663</v>
      </c>
      <c r="K346" s="41" t="s">
        <v>4096</v>
      </c>
      <c r="L346" s="41" t="s">
        <v>4099</v>
      </c>
      <c r="M346" s="41" t="s">
        <v>5092</v>
      </c>
      <c r="N346" s="41" t="s">
        <v>5085</v>
      </c>
      <c r="O346" s="41" t="s">
        <v>5084</v>
      </c>
    </row>
    <row r="347" spans="1:15" x14ac:dyDescent="0.25">
      <c r="A347" s="41" t="s">
        <v>5091</v>
      </c>
      <c r="B347" s="41" t="s">
        <v>3684</v>
      </c>
      <c r="C347" s="41" t="s">
        <v>3667</v>
      </c>
      <c r="D347" s="41" t="s">
        <v>3666</v>
      </c>
      <c r="E347" s="41" t="s">
        <v>5090</v>
      </c>
      <c r="F347" s="41" t="s">
        <v>3664</v>
      </c>
      <c r="G347" s="46">
        <v>8</v>
      </c>
      <c r="H347" s="46">
        <v>1</v>
      </c>
      <c r="I347" s="46">
        <v>1</v>
      </c>
      <c r="J347" s="41" t="s">
        <v>3663</v>
      </c>
      <c r="K347" s="41" t="s">
        <v>3684</v>
      </c>
      <c r="L347" s="41" t="s">
        <v>4013</v>
      </c>
      <c r="M347" s="41" t="s">
        <v>5089</v>
      </c>
      <c r="N347" s="41" t="s">
        <v>5088</v>
      </c>
      <c r="O347" s="41" t="s">
        <v>5084</v>
      </c>
    </row>
    <row r="348" spans="1:15" x14ac:dyDescent="0.25">
      <c r="A348" s="41" t="s">
        <v>5087</v>
      </c>
      <c r="B348" s="41" t="s">
        <v>5086</v>
      </c>
      <c r="C348" s="41" t="s">
        <v>3667</v>
      </c>
      <c r="D348" s="41" t="s">
        <v>3803</v>
      </c>
      <c r="E348" s="41" t="s">
        <v>3606</v>
      </c>
      <c r="F348" s="41" t="s">
        <v>3664</v>
      </c>
      <c r="G348" s="46">
        <v>8</v>
      </c>
      <c r="H348" s="46">
        <v>1</v>
      </c>
      <c r="I348" s="46">
        <v>0</v>
      </c>
      <c r="J348" s="41" t="s">
        <v>3663</v>
      </c>
      <c r="K348" s="41" t="s">
        <v>580</v>
      </c>
      <c r="L348" s="41" t="s">
        <v>3673</v>
      </c>
      <c r="M348" s="41" t="s">
        <v>3677</v>
      </c>
      <c r="N348" s="41" t="s">
        <v>5085</v>
      </c>
      <c r="O348" s="41" t="s">
        <v>5084</v>
      </c>
    </row>
    <row r="349" spans="1:15" x14ac:dyDescent="0.25">
      <c r="A349" s="41" t="s">
        <v>5087</v>
      </c>
      <c r="B349" s="41" t="s">
        <v>5086</v>
      </c>
      <c r="C349" s="41" t="s">
        <v>3667</v>
      </c>
      <c r="D349" s="41" t="s">
        <v>3666</v>
      </c>
      <c r="E349" s="41" t="s">
        <v>3606</v>
      </c>
      <c r="F349" s="41" t="s">
        <v>3664</v>
      </c>
      <c r="G349" s="46">
        <v>8</v>
      </c>
      <c r="H349" s="46">
        <v>1</v>
      </c>
      <c r="I349" s="46">
        <v>0</v>
      </c>
      <c r="J349" s="41" t="s">
        <v>3663</v>
      </c>
      <c r="K349" s="41" t="s">
        <v>580</v>
      </c>
      <c r="L349" s="41" t="s">
        <v>3673</v>
      </c>
      <c r="M349" s="41" t="s">
        <v>3677</v>
      </c>
      <c r="N349" s="41" t="s">
        <v>5085</v>
      </c>
      <c r="O349" s="41" t="s">
        <v>5084</v>
      </c>
    </row>
    <row r="350" spans="1:15" x14ac:dyDescent="0.25">
      <c r="A350" s="41" t="s">
        <v>5083</v>
      </c>
      <c r="B350" s="41" t="s">
        <v>5082</v>
      </c>
      <c r="C350" s="41" t="s">
        <v>3667</v>
      </c>
      <c r="D350" s="41" t="s">
        <v>3666</v>
      </c>
      <c r="E350" s="41" t="s">
        <v>5081</v>
      </c>
      <c r="F350" s="41" t="s">
        <v>4478</v>
      </c>
      <c r="G350" s="46">
        <v>8</v>
      </c>
      <c r="H350" s="46">
        <v>1</v>
      </c>
      <c r="I350" s="46">
        <v>1</v>
      </c>
      <c r="J350" s="41" t="s">
        <v>3663</v>
      </c>
      <c r="K350" s="41" t="s">
        <v>4100</v>
      </c>
      <c r="L350" s="41" t="s">
        <v>4702</v>
      </c>
      <c r="M350" s="41" t="s">
        <v>3677</v>
      </c>
      <c r="N350" s="41" t="s">
        <v>3659</v>
      </c>
      <c r="O350" s="41" t="s">
        <v>3670</v>
      </c>
    </row>
    <row r="351" spans="1:15" x14ac:dyDescent="0.25">
      <c r="A351" s="41" t="s">
        <v>5080</v>
      </c>
      <c r="B351" s="41" t="s">
        <v>4061</v>
      </c>
      <c r="C351" s="41" t="s">
        <v>3667</v>
      </c>
      <c r="D351" s="41" t="s">
        <v>3666</v>
      </c>
      <c r="E351" s="41" t="s">
        <v>5079</v>
      </c>
      <c r="F351" s="41" t="s">
        <v>4478</v>
      </c>
      <c r="G351" s="46">
        <v>8</v>
      </c>
      <c r="H351" s="46">
        <v>1</v>
      </c>
      <c r="I351" s="46">
        <v>1</v>
      </c>
      <c r="J351" s="41" t="s">
        <v>3663</v>
      </c>
      <c r="K351" s="41" t="s">
        <v>4100</v>
      </c>
      <c r="L351" s="41" t="s">
        <v>4702</v>
      </c>
      <c r="M351" s="41" t="s">
        <v>4035</v>
      </c>
      <c r="N351" s="41" t="s">
        <v>3697</v>
      </c>
      <c r="O351" s="41" t="s">
        <v>3670</v>
      </c>
    </row>
    <row r="352" spans="1:15" x14ac:dyDescent="0.25">
      <c r="A352" s="41" t="s">
        <v>5078</v>
      </c>
      <c r="B352" s="41" t="s">
        <v>4036</v>
      </c>
      <c r="C352" s="41" t="s">
        <v>3667</v>
      </c>
      <c r="D352" s="41" t="s">
        <v>3666</v>
      </c>
      <c r="E352" s="41" t="s">
        <v>5077</v>
      </c>
      <c r="F352" s="41" t="s">
        <v>4478</v>
      </c>
      <c r="G352" s="46">
        <v>8</v>
      </c>
      <c r="H352" s="46">
        <v>1</v>
      </c>
      <c r="I352" s="46">
        <v>1</v>
      </c>
      <c r="J352" s="41" t="s">
        <v>3663</v>
      </c>
      <c r="K352" s="41" t="s">
        <v>528</v>
      </c>
      <c r="L352" s="41" t="s">
        <v>4615</v>
      </c>
      <c r="M352" s="41" t="s">
        <v>4035</v>
      </c>
      <c r="N352" s="41" t="s">
        <v>3671</v>
      </c>
      <c r="O352" s="41" t="s">
        <v>3670</v>
      </c>
    </row>
    <row r="353" spans="1:15" x14ac:dyDescent="0.25">
      <c r="A353" s="41" t="s">
        <v>5076</v>
      </c>
      <c r="B353" s="41" t="s">
        <v>4036</v>
      </c>
      <c r="C353" s="41" t="s">
        <v>3667</v>
      </c>
      <c r="D353" s="41" t="s">
        <v>3666</v>
      </c>
      <c r="E353" s="41" t="s">
        <v>5075</v>
      </c>
      <c r="F353" s="41" t="s">
        <v>4478</v>
      </c>
      <c r="G353" s="46">
        <v>8</v>
      </c>
      <c r="H353" s="46">
        <v>1</v>
      </c>
      <c r="I353" s="46">
        <v>1</v>
      </c>
      <c r="J353" s="41" t="s">
        <v>3663</v>
      </c>
      <c r="K353" s="41" t="s">
        <v>4096</v>
      </c>
      <c r="L353" s="41" t="s">
        <v>4527</v>
      </c>
      <c r="M353" s="41" t="s">
        <v>4035</v>
      </c>
      <c r="N353" s="41" t="s">
        <v>3671</v>
      </c>
      <c r="O353" s="41" t="s">
        <v>3670</v>
      </c>
    </row>
    <row r="354" spans="1:15" x14ac:dyDescent="0.25">
      <c r="A354" s="41" t="s">
        <v>5074</v>
      </c>
      <c r="B354" s="41" t="s">
        <v>4471</v>
      </c>
      <c r="C354" s="41" t="s">
        <v>3667</v>
      </c>
      <c r="D354" s="41" t="s">
        <v>4204</v>
      </c>
      <c r="E354" s="41" t="s">
        <v>4700</v>
      </c>
      <c r="F354" s="41" t="s">
        <v>4478</v>
      </c>
      <c r="G354" s="46">
        <v>8</v>
      </c>
      <c r="H354" s="46">
        <v>1</v>
      </c>
      <c r="I354" s="46">
        <v>1</v>
      </c>
      <c r="J354" s="41" t="s">
        <v>3663</v>
      </c>
      <c r="K354" s="41" t="s">
        <v>659</v>
      </c>
      <c r="L354" s="41" t="s">
        <v>4477</v>
      </c>
      <c r="M354" s="41" t="s">
        <v>3763</v>
      </c>
      <c r="N354" s="41" t="s">
        <v>3671</v>
      </c>
      <c r="O354" s="41" t="s">
        <v>3670</v>
      </c>
    </row>
    <row r="355" spans="1:15" x14ac:dyDescent="0.25">
      <c r="A355" s="41" t="s">
        <v>5074</v>
      </c>
      <c r="B355" s="41" t="s">
        <v>4471</v>
      </c>
      <c r="C355" s="41" t="s">
        <v>3667</v>
      </c>
      <c r="D355" s="41" t="s">
        <v>3666</v>
      </c>
      <c r="E355" s="41" t="s">
        <v>3606</v>
      </c>
      <c r="F355" s="41" t="s">
        <v>4478</v>
      </c>
      <c r="G355" s="46">
        <v>8</v>
      </c>
      <c r="H355" s="46">
        <v>1</v>
      </c>
      <c r="I355" s="46">
        <v>0</v>
      </c>
      <c r="J355" s="41" t="s">
        <v>3663</v>
      </c>
      <c r="K355" s="41" t="s">
        <v>659</v>
      </c>
      <c r="L355" s="41" t="s">
        <v>4477</v>
      </c>
      <c r="M355" s="41" t="s">
        <v>3763</v>
      </c>
      <c r="N355" s="41" t="s">
        <v>3671</v>
      </c>
      <c r="O355" s="41" t="s">
        <v>3670</v>
      </c>
    </row>
    <row r="356" spans="1:15" x14ac:dyDescent="0.25">
      <c r="A356" s="41" t="s">
        <v>5073</v>
      </c>
      <c r="B356" s="41" t="s">
        <v>5072</v>
      </c>
      <c r="C356" s="41" t="s">
        <v>3667</v>
      </c>
      <c r="D356" s="41" t="s">
        <v>3666</v>
      </c>
      <c r="E356" s="41" t="s">
        <v>5071</v>
      </c>
      <c r="F356" s="41" t="s">
        <v>4478</v>
      </c>
      <c r="G356" s="46">
        <v>8</v>
      </c>
      <c r="H356" s="46">
        <v>1</v>
      </c>
      <c r="I356" s="46">
        <v>1</v>
      </c>
      <c r="J356" s="41" t="s">
        <v>3663</v>
      </c>
      <c r="K356" s="41" t="s">
        <v>4096</v>
      </c>
      <c r="L356" s="41" t="s">
        <v>4527</v>
      </c>
      <c r="M356" s="41" t="s">
        <v>4035</v>
      </c>
      <c r="N356" s="41" t="s">
        <v>3671</v>
      </c>
      <c r="O356" s="41" t="s">
        <v>3670</v>
      </c>
    </row>
    <row r="357" spans="1:15" x14ac:dyDescent="0.25">
      <c r="A357" s="41" t="s">
        <v>5070</v>
      </c>
      <c r="B357" s="41" t="s">
        <v>3675</v>
      </c>
      <c r="C357" s="41" t="s">
        <v>3667</v>
      </c>
      <c r="D357" s="41" t="s">
        <v>3708</v>
      </c>
      <c r="E357" s="41" t="s">
        <v>3606</v>
      </c>
      <c r="F357" s="41" t="s">
        <v>4478</v>
      </c>
      <c r="G357" s="46">
        <v>8</v>
      </c>
      <c r="H357" s="46">
        <v>1</v>
      </c>
      <c r="I357" s="46">
        <v>0</v>
      </c>
      <c r="J357" s="41" t="s">
        <v>3663</v>
      </c>
      <c r="K357" s="41" t="s">
        <v>659</v>
      </c>
      <c r="L357" s="41" t="s">
        <v>4477</v>
      </c>
      <c r="M357" s="41" t="s">
        <v>4446</v>
      </c>
      <c r="N357" s="41" t="s">
        <v>3671</v>
      </c>
      <c r="O357" s="41" t="s">
        <v>3670</v>
      </c>
    </row>
    <row r="358" spans="1:15" x14ac:dyDescent="0.25">
      <c r="A358" s="41" t="s">
        <v>5069</v>
      </c>
      <c r="B358" s="41" t="s">
        <v>3675</v>
      </c>
      <c r="C358" s="41" t="s">
        <v>3674</v>
      </c>
      <c r="D358" s="41" t="s">
        <v>3666</v>
      </c>
      <c r="E358" s="41" t="s">
        <v>3606</v>
      </c>
      <c r="F358" s="41" t="s">
        <v>4478</v>
      </c>
      <c r="G358" s="46">
        <v>0</v>
      </c>
      <c r="H358" s="46">
        <v>0</v>
      </c>
      <c r="I358" s="46">
        <v>0</v>
      </c>
      <c r="J358" s="41" t="s">
        <v>3663</v>
      </c>
      <c r="K358" s="41" t="s">
        <v>528</v>
      </c>
      <c r="L358" s="41" t="s">
        <v>4920</v>
      </c>
      <c r="M358" s="41" t="s">
        <v>4446</v>
      </c>
      <c r="N358" s="41" t="s">
        <v>3671</v>
      </c>
      <c r="O358" s="41" t="s">
        <v>3670</v>
      </c>
    </row>
    <row r="359" spans="1:15" x14ac:dyDescent="0.25">
      <c r="A359" s="41" t="s">
        <v>5068</v>
      </c>
      <c r="B359" s="41" t="s">
        <v>4406</v>
      </c>
      <c r="C359" s="41" t="s">
        <v>3667</v>
      </c>
      <c r="D359" s="41" t="s">
        <v>3666</v>
      </c>
      <c r="E359" s="41" t="s">
        <v>5067</v>
      </c>
      <c r="F359" s="41" t="s">
        <v>4478</v>
      </c>
      <c r="G359" s="46">
        <v>8</v>
      </c>
      <c r="H359" s="46">
        <v>1</v>
      </c>
      <c r="I359" s="46">
        <v>1</v>
      </c>
      <c r="J359" s="41" t="s">
        <v>3663</v>
      </c>
      <c r="K359" s="41" t="s">
        <v>4488</v>
      </c>
      <c r="L359" s="41" t="s">
        <v>5061</v>
      </c>
      <c r="M359" s="41" t="s">
        <v>3672</v>
      </c>
      <c r="N359" s="41" t="s">
        <v>3671</v>
      </c>
      <c r="O359" s="41" t="s">
        <v>3670</v>
      </c>
    </row>
    <row r="360" spans="1:15" x14ac:dyDescent="0.25">
      <c r="A360" s="41" t="s">
        <v>5065</v>
      </c>
      <c r="B360" s="41" t="s">
        <v>3675</v>
      </c>
      <c r="C360" s="41" t="s">
        <v>3667</v>
      </c>
      <c r="D360" s="41" t="s">
        <v>5066</v>
      </c>
      <c r="E360" s="41" t="s">
        <v>5064</v>
      </c>
      <c r="F360" s="41" t="s">
        <v>4478</v>
      </c>
      <c r="G360" s="46">
        <v>8</v>
      </c>
      <c r="H360" s="46">
        <v>1</v>
      </c>
      <c r="I360" s="46">
        <v>1</v>
      </c>
      <c r="J360" s="41" t="s">
        <v>3663</v>
      </c>
      <c r="K360" s="41" t="s">
        <v>4604</v>
      </c>
      <c r="L360" s="41" t="s">
        <v>4643</v>
      </c>
      <c r="M360" s="41" t="s">
        <v>3672</v>
      </c>
      <c r="N360" s="41" t="s">
        <v>3671</v>
      </c>
      <c r="O360" s="41" t="s">
        <v>3670</v>
      </c>
    </row>
    <row r="361" spans="1:15" x14ac:dyDescent="0.25">
      <c r="A361" s="41" t="s">
        <v>5065</v>
      </c>
      <c r="B361" s="41" t="s">
        <v>3675</v>
      </c>
      <c r="C361" s="41" t="s">
        <v>3667</v>
      </c>
      <c r="D361" s="41" t="s">
        <v>3666</v>
      </c>
      <c r="E361" s="41" t="s">
        <v>5064</v>
      </c>
      <c r="F361" s="41" t="s">
        <v>4478</v>
      </c>
      <c r="G361" s="46">
        <v>8</v>
      </c>
      <c r="H361" s="46">
        <v>1</v>
      </c>
      <c r="I361" s="46">
        <v>1</v>
      </c>
      <c r="J361" s="41" t="s">
        <v>3663</v>
      </c>
      <c r="K361" s="41" t="s">
        <v>4604</v>
      </c>
      <c r="L361" s="41" t="s">
        <v>4643</v>
      </c>
      <c r="M361" s="41" t="s">
        <v>3672</v>
      </c>
      <c r="N361" s="41" t="s">
        <v>3671</v>
      </c>
      <c r="O361" s="41" t="s">
        <v>3670</v>
      </c>
    </row>
    <row r="362" spans="1:15" x14ac:dyDescent="0.25">
      <c r="A362" s="41" t="s">
        <v>5063</v>
      </c>
      <c r="B362" s="41" t="s">
        <v>3675</v>
      </c>
      <c r="C362" s="41" t="s">
        <v>3667</v>
      </c>
      <c r="D362" s="41" t="s">
        <v>3666</v>
      </c>
      <c r="E362" s="41" t="s">
        <v>5062</v>
      </c>
      <c r="F362" s="41" t="s">
        <v>4478</v>
      </c>
      <c r="G362" s="46">
        <v>8</v>
      </c>
      <c r="H362" s="46">
        <v>1</v>
      </c>
      <c r="I362" s="46">
        <v>1</v>
      </c>
      <c r="J362" s="41" t="s">
        <v>3663</v>
      </c>
      <c r="K362" s="41" t="s">
        <v>4488</v>
      </c>
      <c r="L362" s="41" t="s">
        <v>5061</v>
      </c>
      <c r="M362" s="41" t="s">
        <v>3672</v>
      </c>
      <c r="N362" s="41" t="s">
        <v>3671</v>
      </c>
      <c r="O362" s="41" t="s">
        <v>3670</v>
      </c>
    </row>
    <row r="363" spans="1:15" x14ac:dyDescent="0.25">
      <c r="A363" s="41" t="s">
        <v>5060</v>
      </c>
      <c r="B363" s="41" t="s">
        <v>4406</v>
      </c>
      <c r="C363" s="41" t="s">
        <v>3667</v>
      </c>
      <c r="D363" s="41" t="s">
        <v>3666</v>
      </c>
      <c r="E363" s="41" t="s">
        <v>5059</v>
      </c>
      <c r="F363" s="41" t="s">
        <v>4478</v>
      </c>
      <c r="G363" s="46">
        <v>8</v>
      </c>
      <c r="H363" s="46">
        <v>1</v>
      </c>
      <c r="I363" s="46">
        <v>1</v>
      </c>
      <c r="J363" s="41" t="s">
        <v>3663</v>
      </c>
      <c r="K363" s="41" t="s">
        <v>4590</v>
      </c>
      <c r="L363" s="41" t="s">
        <v>5058</v>
      </c>
      <c r="M363" s="41" t="s">
        <v>3672</v>
      </c>
      <c r="N363" s="41" t="s">
        <v>3671</v>
      </c>
      <c r="O363" s="41" t="s">
        <v>3670</v>
      </c>
    </row>
    <row r="364" spans="1:15" x14ac:dyDescent="0.25">
      <c r="A364" s="41" t="s">
        <v>5057</v>
      </c>
      <c r="B364" s="41" t="s">
        <v>3675</v>
      </c>
      <c r="C364" s="41" t="s">
        <v>3667</v>
      </c>
      <c r="D364" s="41" t="s">
        <v>3666</v>
      </c>
      <c r="E364" s="41" t="s">
        <v>5056</v>
      </c>
      <c r="F364" s="41" t="s">
        <v>4478</v>
      </c>
      <c r="G364" s="46">
        <v>8</v>
      </c>
      <c r="H364" s="46">
        <v>1</v>
      </c>
      <c r="I364" s="46">
        <v>1</v>
      </c>
      <c r="J364" s="41" t="s">
        <v>3663</v>
      </c>
      <c r="K364" s="41" t="s">
        <v>4531</v>
      </c>
      <c r="L364" s="41" t="s">
        <v>4530</v>
      </c>
      <c r="M364" s="41" t="s">
        <v>3672</v>
      </c>
      <c r="N364" s="41" t="s">
        <v>3671</v>
      </c>
      <c r="O364" s="41" t="s">
        <v>3670</v>
      </c>
    </row>
    <row r="365" spans="1:15" x14ac:dyDescent="0.25">
      <c r="A365" s="41" t="s">
        <v>5055</v>
      </c>
      <c r="B365" s="41" t="s">
        <v>3675</v>
      </c>
      <c r="C365" s="41" t="s">
        <v>3667</v>
      </c>
      <c r="D365" s="41" t="s">
        <v>3666</v>
      </c>
      <c r="E365" s="41" t="s">
        <v>5054</v>
      </c>
      <c r="F365" s="41" t="s">
        <v>4478</v>
      </c>
      <c r="G365" s="46">
        <v>8</v>
      </c>
      <c r="H365" s="46">
        <v>1</v>
      </c>
      <c r="I365" s="46">
        <v>1</v>
      </c>
      <c r="J365" s="41" t="s">
        <v>3663</v>
      </c>
      <c r="K365" s="41" t="s">
        <v>4531</v>
      </c>
      <c r="L365" s="41" t="s">
        <v>5053</v>
      </c>
      <c r="M365" s="41" t="s">
        <v>3672</v>
      </c>
      <c r="N365" s="41" t="s">
        <v>3671</v>
      </c>
      <c r="O365" s="41" t="s">
        <v>3670</v>
      </c>
    </row>
    <row r="366" spans="1:15" x14ac:dyDescent="0.25">
      <c r="A366" s="41" t="s">
        <v>5052</v>
      </c>
      <c r="B366" s="41" t="s">
        <v>3675</v>
      </c>
      <c r="C366" s="41" t="s">
        <v>3667</v>
      </c>
      <c r="D366" s="41" t="s">
        <v>3666</v>
      </c>
      <c r="E366" s="41" t="s">
        <v>5051</v>
      </c>
      <c r="F366" s="41" t="s">
        <v>4478</v>
      </c>
      <c r="G366" s="46">
        <v>8</v>
      </c>
      <c r="H366" s="46">
        <v>1</v>
      </c>
      <c r="I366" s="46">
        <v>1</v>
      </c>
      <c r="J366" s="41" t="s">
        <v>3663</v>
      </c>
      <c r="K366" s="41" t="s">
        <v>528</v>
      </c>
      <c r="L366" s="41" t="s">
        <v>5050</v>
      </c>
      <c r="M366" s="41" t="s">
        <v>3672</v>
      </c>
      <c r="N366" s="41" t="s">
        <v>3671</v>
      </c>
      <c r="O366" s="41" t="s">
        <v>3670</v>
      </c>
    </row>
    <row r="367" spans="1:15" x14ac:dyDescent="0.25">
      <c r="A367" s="41" t="s">
        <v>5049</v>
      </c>
      <c r="B367" s="41" t="s">
        <v>3675</v>
      </c>
      <c r="C367" s="41" t="s">
        <v>3667</v>
      </c>
      <c r="D367" s="41" t="s">
        <v>3666</v>
      </c>
      <c r="E367" s="41" t="s">
        <v>5048</v>
      </c>
      <c r="F367" s="41" t="s">
        <v>4478</v>
      </c>
      <c r="G367" s="46">
        <v>8</v>
      </c>
      <c r="H367" s="46">
        <v>1</v>
      </c>
      <c r="I367" s="46">
        <v>1</v>
      </c>
      <c r="J367" s="41" t="s">
        <v>3663</v>
      </c>
      <c r="K367" s="41" t="s">
        <v>4631</v>
      </c>
      <c r="L367" s="41" t="s">
        <v>4931</v>
      </c>
      <c r="M367" s="41" t="s">
        <v>3672</v>
      </c>
      <c r="N367" s="41" t="s">
        <v>3671</v>
      </c>
      <c r="O367" s="41" t="s">
        <v>3670</v>
      </c>
    </row>
    <row r="368" spans="1:15" x14ac:dyDescent="0.25">
      <c r="A368" s="41" t="s">
        <v>5047</v>
      </c>
      <c r="B368" s="41" t="s">
        <v>3675</v>
      </c>
      <c r="C368" s="41" t="s">
        <v>3674</v>
      </c>
      <c r="D368" s="41" t="s">
        <v>3666</v>
      </c>
      <c r="E368" s="41" t="s">
        <v>3606</v>
      </c>
      <c r="F368" s="41" t="s">
        <v>4478</v>
      </c>
      <c r="G368" s="46">
        <v>0</v>
      </c>
      <c r="H368" s="46">
        <v>0</v>
      </c>
      <c r="I368" s="46">
        <v>0</v>
      </c>
      <c r="J368" s="41" t="s">
        <v>3663</v>
      </c>
      <c r="K368" s="41" t="s">
        <v>5002</v>
      </c>
      <c r="L368" s="41" t="s">
        <v>5001</v>
      </c>
      <c r="M368" s="41" t="s">
        <v>3672</v>
      </c>
      <c r="N368" s="41" t="s">
        <v>3671</v>
      </c>
      <c r="O368" s="41" t="s">
        <v>3670</v>
      </c>
    </row>
    <row r="369" spans="1:15" x14ac:dyDescent="0.25">
      <c r="A369" s="41" t="s">
        <v>5046</v>
      </c>
      <c r="B369" s="41" t="s">
        <v>3675</v>
      </c>
      <c r="C369" s="41" t="s">
        <v>3667</v>
      </c>
      <c r="D369" s="41" t="s">
        <v>3666</v>
      </c>
      <c r="E369" s="41" t="s">
        <v>5045</v>
      </c>
      <c r="F369" s="41" t="s">
        <v>4478</v>
      </c>
      <c r="G369" s="46">
        <v>8</v>
      </c>
      <c r="H369" s="46">
        <v>1</v>
      </c>
      <c r="I369" s="46">
        <v>1</v>
      </c>
      <c r="J369" s="41" t="s">
        <v>3663</v>
      </c>
      <c r="K369" s="41" t="s">
        <v>4590</v>
      </c>
      <c r="L369" s="41" t="s">
        <v>4145</v>
      </c>
      <c r="M369" s="41" t="s">
        <v>3672</v>
      </c>
      <c r="N369" s="41" t="s">
        <v>3671</v>
      </c>
      <c r="O369" s="41" t="s">
        <v>3670</v>
      </c>
    </row>
    <row r="370" spans="1:15" x14ac:dyDescent="0.25">
      <c r="A370" s="41" t="s">
        <v>5044</v>
      </c>
      <c r="B370" s="41" t="s">
        <v>4036</v>
      </c>
      <c r="C370" s="41" t="s">
        <v>3667</v>
      </c>
      <c r="D370" s="41" t="s">
        <v>4039</v>
      </c>
      <c r="E370" s="41" t="s">
        <v>3606</v>
      </c>
      <c r="F370" s="41" t="s">
        <v>4478</v>
      </c>
      <c r="G370" s="46">
        <v>8</v>
      </c>
      <c r="H370" s="46">
        <v>1</v>
      </c>
      <c r="I370" s="46">
        <v>0</v>
      </c>
      <c r="J370" s="41" t="s">
        <v>3663</v>
      </c>
      <c r="K370" s="41" t="s">
        <v>4100</v>
      </c>
      <c r="L370" s="41" t="s">
        <v>4702</v>
      </c>
      <c r="M370" s="41" t="s">
        <v>3672</v>
      </c>
      <c r="N370" s="41" t="s">
        <v>3671</v>
      </c>
      <c r="O370" s="41" t="s">
        <v>3670</v>
      </c>
    </row>
    <row r="371" spans="1:15" x14ac:dyDescent="0.25">
      <c r="A371" s="41" t="s">
        <v>5044</v>
      </c>
      <c r="B371" s="41" t="s">
        <v>4036</v>
      </c>
      <c r="C371" s="41" t="s">
        <v>3667</v>
      </c>
      <c r="D371" s="41" t="s">
        <v>3666</v>
      </c>
      <c r="E371" s="41" t="s">
        <v>4038</v>
      </c>
      <c r="F371" s="41" t="s">
        <v>4478</v>
      </c>
      <c r="G371" s="46">
        <v>8</v>
      </c>
      <c r="H371" s="46">
        <v>1</v>
      </c>
      <c r="I371" s="46">
        <v>1</v>
      </c>
      <c r="J371" s="41" t="s">
        <v>3663</v>
      </c>
      <c r="K371" s="41" t="s">
        <v>4100</v>
      </c>
      <c r="L371" s="41" t="s">
        <v>4702</v>
      </c>
      <c r="M371" s="41" t="s">
        <v>3672</v>
      </c>
      <c r="N371" s="41" t="s">
        <v>3671</v>
      </c>
      <c r="O371" s="41" t="s">
        <v>3670</v>
      </c>
    </row>
    <row r="372" spans="1:15" x14ac:dyDescent="0.25">
      <c r="A372" s="41" t="s">
        <v>5043</v>
      </c>
      <c r="B372" s="41" t="s">
        <v>3675</v>
      </c>
      <c r="C372" s="41" t="s">
        <v>3667</v>
      </c>
      <c r="D372" s="41" t="s">
        <v>3666</v>
      </c>
      <c r="E372" s="41" t="s">
        <v>5042</v>
      </c>
      <c r="F372" s="41" t="s">
        <v>4478</v>
      </c>
      <c r="G372" s="46">
        <v>8</v>
      </c>
      <c r="H372" s="46">
        <v>1</v>
      </c>
      <c r="I372" s="46">
        <v>1</v>
      </c>
      <c r="J372" s="41" t="s">
        <v>3663</v>
      </c>
      <c r="K372" s="41" t="s">
        <v>4100</v>
      </c>
      <c r="L372" s="41" t="s">
        <v>4690</v>
      </c>
      <c r="M372" s="41" t="s">
        <v>3672</v>
      </c>
      <c r="N372" s="41" t="s">
        <v>3671</v>
      </c>
      <c r="O372" s="41" t="s">
        <v>3670</v>
      </c>
    </row>
    <row r="373" spans="1:15" x14ac:dyDescent="0.25">
      <c r="A373" s="41" t="s">
        <v>5041</v>
      </c>
      <c r="B373" s="41" t="s">
        <v>3675</v>
      </c>
      <c r="C373" s="41" t="s">
        <v>3667</v>
      </c>
      <c r="D373" s="41" t="s">
        <v>3666</v>
      </c>
      <c r="E373" s="41" t="s">
        <v>5040</v>
      </c>
      <c r="F373" s="41" t="s">
        <v>4478</v>
      </c>
      <c r="G373" s="46">
        <v>8</v>
      </c>
      <c r="H373" s="46">
        <v>1</v>
      </c>
      <c r="I373" s="46">
        <v>1</v>
      </c>
      <c r="J373" s="41" t="s">
        <v>3663</v>
      </c>
      <c r="K373" s="41" t="s">
        <v>4597</v>
      </c>
      <c r="L373" s="41" t="s">
        <v>4596</v>
      </c>
      <c r="M373" s="41" t="s">
        <v>3672</v>
      </c>
      <c r="N373" s="41" t="s">
        <v>3671</v>
      </c>
      <c r="O373" s="41" t="s">
        <v>3670</v>
      </c>
    </row>
    <row r="374" spans="1:15" x14ac:dyDescent="0.25">
      <c r="A374" s="41" t="s">
        <v>5039</v>
      </c>
      <c r="B374" s="41" t="s">
        <v>4042</v>
      </c>
      <c r="C374" s="41" t="s">
        <v>3674</v>
      </c>
      <c r="D374" s="41" t="s">
        <v>3666</v>
      </c>
      <c r="E374" s="41" t="s">
        <v>3606</v>
      </c>
      <c r="F374" s="41" t="s">
        <v>4478</v>
      </c>
      <c r="G374" s="46">
        <v>0</v>
      </c>
      <c r="H374" s="46">
        <v>0</v>
      </c>
      <c r="I374" s="46">
        <v>0</v>
      </c>
      <c r="J374" s="41" t="s">
        <v>3663</v>
      </c>
      <c r="K374" s="41" t="s">
        <v>528</v>
      </c>
      <c r="L374" s="41" t="s">
        <v>5038</v>
      </c>
      <c r="M374" s="41" t="s">
        <v>3672</v>
      </c>
      <c r="N374" s="41" t="s">
        <v>3671</v>
      </c>
      <c r="O374" s="41" t="s">
        <v>3670</v>
      </c>
    </row>
    <row r="375" spans="1:15" x14ac:dyDescent="0.25">
      <c r="A375" s="41" t="s">
        <v>5037</v>
      </c>
      <c r="B375" s="41" t="s">
        <v>4042</v>
      </c>
      <c r="C375" s="41" t="s">
        <v>3667</v>
      </c>
      <c r="D375" s="41" t="s">
        <v>3666</v>
      </c>
      <c r="E375" s="41" t="s">
        <v>5036</v>
      </c>
      <c r="F375" s="41" t="s">
        <v>4478</v>
      </c>
      <c r="G375" s="46">
        <v>8</v>
      </c>
      <c r="H375" s="46">
        <v>1</v>
      </c>
      <c r="I375" s="46">
        <v>1</v>
      </c>
      <c r="J375" s="41" t="s">
        <v>3663</v>
      </c>
      <c r="K375" s="41" t="s">
        <v>4096</v>
      </c>
      <c r="L375" s="41" t="s">
        <v>4527</v>
      </c>
      <c r="M375" s="41" t="s">
        <v>3672</v>
      </c>
      <c r="N375" s="41" t="s">
        <v>3671</v>
      </c>
      <c r="O375" s="41" t="s">
        <v>3670</v>
      </c>
    </row>
    <row r="376" spans="1:15" x14ac:dyDescent="0.25">
      <c r="A376" s="41" t="s">
        <v>5035</v>
      </c>
      <c r="B376" s="41" t="s">
        <v>4406</v>
      </c>
      <c r="C376" s="41" t="s">
        <v>3667</v>
      </c>
      <c r="D376" s="41" t="s">
        <v>3666</v>
      </c>
      <c r="E376" s="41" t="s">
        <v>3606</v>
      </c>
      <c r="F376" s="41" t="s">
        <v>4478</v>
      </c>
      <c r="G376" s="46">
        <v>8</v>
      </c>
      <c r="H376" s="46">
        <v>1</v>
      </c>
      <c r="I376" s="46">
        <v>0</v>
      </c>
      <c r="J376" s="41" t="s">
        <v>3663</v>
      </c>
      <c r="K376" s="41" t="s">
        <v>4590</v>
      </c>
      <c r="L376" s="41" t="s">
        <v>4145</v>
      </c>
      <c r="M376" s="41" t="s">
        <v>3672</v>
      </c>
      <c r="N376" s="41" t="s">
        <v>3671</v>
      </c>
      <c r="O376" s="41" t="s">
        <v>3670</v>
      </c>
    </row>
    <row r="377" spans="1:15" x14ac:dyDescent="0.25">
      <c r="A377" s="41" t="s">
        <v>5033</v>
      </c>
      <c r="B377" s="41" t="s">
        <v>4406</v>
      </c>
      <c r="C377" s="41" t="s">
        <v>3667</v>
      </c>
      <c r="D377" s="41" t="s">
        <v>3708</v>
      </c>
      <c r="E377" s="41" t="s">
        <v>5034</v>
      </c>
      <c r="F377" s="41" t="s">
        <v>4478</v>
      </c>
      <c r="G377" s="46">
        <v>8</v>
      </c>
      <c r="H377" s="46">
        <v>1</v>
      </c>
      <c r="I377" s="46">
        <v>1</v>
      </c>
      <c r="J377" s="41" t="s">
        <v>3663</v>
      </c>
      <c r="K377" s="41" t="s">
        <v>4096</v>
      </c>
      <c r="L377" s="41" t="s">
        <v>4145</v>
      </c>
      <c r="M377" s="41" t="s">
        <v>4446</v>
      </c>
      <c r="N377" s="41" t="s">
        <v>3671</v>
      </c>
      <c r="O377" s="41" t="s">
        <v>3670</v>
      </c>
    </row>
    <row r="378" spans="1:15" x14ac:dyDescent="0.25">
      <c r="A378" s="41" t="s">
        <v>5033</v>
      </c>
      <c r="B378" s="41" t="s">
        <v>4406</v>
      </c>
      <c r="C378" s="41" t="s">
        <v>3667</v>
      </c>
      <c r="D378" s="41" t="s">
        <v>3666</v>
      </c>
      <c r="E378" s="41" t="s">
        <v>5032</v>
      </c>
      <c r="F378" s="41" t="s">
        <v>4478</v>
      </c>
      <c r="G378" s="46">
        <v>8</v>
      </c>
      <c r="H378" s="46">
        <v>1</v>
      </c>
      <c r="I378" s="46">
        <v>1</v>
      </c>
      <c r="J378" s="41" t="s">
        <v>3663</v>
      </c>
      <c r="K378" s="41" t="s">
        <v>4096</v>
      </c>
      <c r="L378" s="41" t="s">
        <v>4145</v>
      </c>
      <c r="M378" s="41" t="s">
        <v>4446</v>
      </c>
      <c r="N378" s="41" t="s">
        <v>3671</v>
      </c>
      <c r="O378" s="41" t="s">
        <v>3670</v>
      </c>
    </row>
    <row r="379" spans="1:15" x14ac:dyDescent="0.25">
      <c r="A379" s="41" t="s">
        <v>5030</v>
      </c>
      <c r="B379" s="41" t="s">
        <v>4406</v>
      </c>
      <c r="C379" s="41" t="s">
        <v>3667</v>
      </c>
      <c r="D379" s="41" t="s">
        <v>3708</v>
      </c>
      <c r="E379" s="41" t="s">
        <v>5031</v>
      </c>
      <c r="F379" s="41" t="s">
        <v>4478</v>
      </c>
      <c r="G379" s="46">
        <v>8</v>
      </c>
      <c r="H379" s="46">
        <v>1</v>
      </c>
      <c r="I379" s="46">
        <v>1</v>
      </c>
      <c r="J379" s="41" t="s">
        <v>3663</v>
      </c>
      <c r="K379" s="41" t="s">
        <v>528</v>
      </c>
      <c r="L379" s="41" t="s">
        <v>5029</v>
      </c>
      <c r="M379" s="41" t="s">
        <v>3672</v>
      </c>
      <c r="N379" s="41" t="s">
        <v>3671</v>
      </c>
      <c r="O379" s="41" t="s">
        <v>3670</v>
      </c>
    </row>
    <row r="380" spans="1:15" x14ac:dyDescent="0.25">
      <c r="A380" s="41" t="s">
        <v>5030</v>
      </c>
      <c r="B380" s="41" t="s">
        <v>4406</v>
      </c>
      <c r="C380" s="41" t="s">
        <v>3667</v>
      </c>
      <c r="D380" s="41" t="s">
        <v>3666</v>
      </c>
      <c r="E380" s="41" t="s">
        <v>3606</v>
      </c>
      <c r="F380" s="41" t="s">
        <v>4478</v>
      </c>
      <c r="G380" s="46">
        <v>8</v>
      </c>
      <c r="H380" s="46">
        <v>1</v>
      </c>
      <c r="I380" s="46">
        <v>0</v>
      </c>
      <c r="J380" s="41" t="s">
        <v>3663</v>
      </c>
      <c r="K380" s="41" t="s">
        <v>528</v>
      </c>
      <c r="L380" s="41" t="s">
        <v>5029</v>
      </c>
      <c r="M380" s="41" t="s">
        <v>3672</v>
      </c>
      <c r="N380" s="41" t="s">
        <v>3671</v>
      </c>
      <c r="O380" s="41" t="s">
        <v>3670</v>
      </c>
    </row>
    <row r="381" spans="1:15" x14ac:dyDescent="0.25">
      <c r="A381" s="41" t="s">
        <v>5028</v>
      </c>
      <c r="B381" s="41" t="s">
        <v>4042</v>
      </c>
      <c r="C381" s="41" t="s">
        <v>3667</v>
      </c>
      <c r="D381" s="41" t="s">
        <v>5018</v>
      </c>
      <c r="E381" s="41" t="s">
        <v>3606</v>
      </c>
      <c r="F381" s="41" t="s">
        <v>4478</v>
      </c>
      <c r="G381" s="46">
        <v>8</v>
      </c>
      <c r="H381" s="46">
        <v>1</v>
      </c>
      <c r="I381" s="46">
        <v>0</v>
      </c>
      <c r="J381" s="41" t="s">
        <v>3663</v>
      </c>
      <c r="K381" s="41" t="s">
        <v>4488</v>
      </c>
      <c r="L381" s="41" t="s">
        <v>4487</v>
      </c>
      <c r="M381" s="41" t="s">
        <v>3672</v>
      </c>
      <c r="N381" s="41" t="s">
        <v>3671</v>
      </c>
      <c r="O381" s="41" t="s">
        <v>3670</v>
      </c>
    </row>
    <row r="382" spans="1:15" x14ac:dyDescent="0.25">
      <c r="A382" s="41" t="s">
        <v>5028</v>
      </c>
      <c r="B382" s="41" t="s">
        <v>4042</v>
      </c>
      <c r="C382" s="41" t="s">
        <v>3667</v>
      </c>
      <c r="D382" s="41" t="s">
        <v>3666</v>
      </c>
      <c r="E382" s="41" t="s">
        <v>5017</v>
      </c>
      <c r="F382" s="41" t="s">
        <v>4478</v>
      </c>
      <c r="G382" s="46">
        <v>8</v>
      </c>
      <c r="H382" s="46">
        <v>1</v>
      </c>
      <c r="I382" s="46">
        <v>1</v>
      </c>
      <c r="J382" s="41" t="s">
        <v>3663</v>
      </c>
      <c r="K382" s="41" t="s">
        <v>4488</v>
      </c>
      <c r="L382" s="41" t="s">
        <v>4487</v>
      </c>
      <c r="M382" s="41" t="s">
        <v>3672</v>
      </c>
      <c r="N382" s="41" t="s">
        <v>3671</v>
      </c>
      <c r="O382" s="41" t="s">
        <v>3670</v>
      </c>
    </row>
    <row r="383" spans="1:15" x14ac:dyDescent="0.25">
      <c r="A383" s="41" t="s">
        <v>5027</v>
      </c>
      <c r="B383" s="41" t="s">
        <v>3675</v>
      </c>
      <c r="C383" s="41" t="s">
        <v>3674</v>
      </c>
      <c r="D383" s="41" t="s">
        <v>3666</v>
      </c>
      <c r="E383" s="41" t="s">
        <v>3606</v>
      </c>
      <c r="F383" s="41" t="s">
        <v>3664</v>
      </c>
      <c r="G383" s="46">
        <v>0</v>
      </c>
      <c r="H383" s="46">
        <v>0</v>
      </c>
      <c r="I383" s="46">
        <v>0</v>
      </c>
      <c r="J383" s="41" t="s">
        <v>3663</v>
      </c>
      <c r="K383" s="41" t="s">
        <v>3684</v>
      </c>
      <c r="L383" s="41" t="s">
        <v>3683</v>
      </c>
      <c r="M383" s="41" t="s">
        <v>3672</v>
      </c>
      <c r="N383" s="41" t="s">
        <v>3671</v>
      </c>
      <c r="O383" s="41" t="s">
        <v>3670</v>
      </c>
    </row>
    <row r="384" spans="1:15" x14ac:dyDescent="0.25">
      <c r="A384" s="41" t="s">
        <v>5026</v>
      </c>
      <c r="B384" s="41" t="s">
        <v>4406</v>
      </c>
      <c r="C384" s="41" t="s">
        <v>3667</v>
      </c>
      <c r="D384" s="41" t="s">
        <v>4736</v>
      </c>
      <c r="E384" s="41" t="s">
        <v>5025</v>
      </c>
      <c r="F384" s="41" t="s">
        <v>4478</v>
      </c>
      <c r="G384" s="46">
        <v>8</v>
      </c>
      <c r="H384" s="46">
        <v>1</v>
      </c>
      <c r="I384" s="46">
        <v>1</v>
      </c>
      <c r="J384" s="41" t="s">
        <v>3663</v>
      </c>
      <c r="K384" s="41" t="s">
        <v>528</v>
      </c>
      <c r="L384" s="41" t="s">
        <v>4678</v>
      </c>
      <c r="M384" s="41" t="s">
        <v>3672</v>
      </c>
      <c r="N384" s="41" t="s">
        <v>3671</v>
      </c>
      <c r="O384" s="41" t="s">
        <v>3670</v>
      </c>
    </row>
    <row r="385" spans="1:15" x14ac:dyDescent="0.25">
      <c r="A385" s="41" t="s">
        <v>5026</v>
      </c>
      <c r="B385" s="41" t="s">
        <v>4406</v>
      </c>
      <c r="C385" s="41" t="s">
        <v>3667</v>
      </c>
      <c r="D385" s="41" t="s">
        <v>3666</v>
      </c>
      <c r="E385" s="41" t="s">
        <v>5025</v>
      </c>
      <c r="F385" s="41" t="s">
        <v>4478</v>
      </c>
      <c r="G385" s="46">
        <v>8</v>
      </c>
      <c r="H385" s="46">
        <v>1</v>
      </c>
      <c r="I385" s="46">
        <v>1</v>
      </c>
      <c r="J385" s="41" t="s">
        <v>3663</v>
      </c>
      <c r="K385" s="41" t="s">
        <v>528</v>
      </c>
      <c r="L385" s="41" t="s">
        <v>4678</v>
      </c>
      <c r="M385" s="41" t="s">
        <v>3672</v>
      </c>
      <c r="N385" s="41" t="s">
        <v>3671</v>
      </c>
      <c r="O385" s="41" t="s">
        <v>3670</v>
      </c>
    </row>
    <row r="386" spans="1:15" x14ac:dyDescent="0.25">
      <c r="A386" s="41" t="s">
        <v>5024</v>
      </c>
      <c r="B386" s="41" t="s">
        <v>3792</v>
      </c>
      <c r="C386" s="41" t="s">
        <v>3667</v>
      </c>
      <c r="D386" s="41" t="s">
        <v>3666</v>
      </c>
      <c r="E386" s="41" t="s">
        <v>5023</v>
      </c>
      <c r="F386" s="41" t="s">
        <v>4478</v>
      </c>
      <c r="G386" s="46">
        <v>8</v>
      </c>
      <c r="H386" s="46">
        <v>1</v>
      </c>
      <c r="I386" s="46">
        <v>1</v>
      </c>
      <c r="J386" s="41" t="s">
        <v>3663</v>
      </c>
      <c r="K386" s="41" t="s">
        <v>528</v>
      </c>
      <c r="L386" s="41" t="s">
        <v>4961</v>
      </c>
      <c r="M386" s="41" t="s">
        <v>4028</v>
      </c>
      <c r="N386" s="41" t="s">
        <v>3671</v>
      </c>
      <c r="O386" s="41" t="s">
        <v>3670</v>
      </c>
    </row>
    <row r="387" spans="1:15" x14ac:dyDescent="0.25">
      <c r="A387" s="41" t="s">
        <v>5022</v>
      </c>
      <c r="B387" s="41" t="s">
        <v>4042</v>
      </c>
      <c r="C387" s="41" t="s">
        <v>3667</v>
      </c>
      <c r="D387" s="41" t="s">
        <v>3666</v>
      </c>
      <c r="E387" s="41" t="s">
        <v>5021</v>
      </c>
      <c r="F387" s="41" t="s">
        <v>4478</v>
      </c>
      <c r="G387" s="46">
        <v>8</v>
      </c>
      <c r="H387" s="46">
        <v>1</v>
      </c>
      <c r="I387" s="46">
        <v>1</v>
      </c>
      <c r="J387" s="41" t="s">
        <v>3663</v>
      </c>
      <c r="K387" s="41" t="s">
        <v>4531</v>
      </c>
      <c r="L387" s="41" t="s">
        <v>4530</v>
      </c>
      <c r="M387" s="41" t="s">
        <v>3672</v>
      </c>
      <c r="N387" s="41" t="s">
        <v>3671</v>
      </c>
      <c r="O387" s="41" t="s">
        <v>3670</v>
      </c>
    </row>
    <row r="388" spans="1:15" x14ac:dyDescent="0.25">
      <c r="A388" s="41" t="s">
        <v>5020</v>
      </c>
      <c r="B388" s="41" t="s">
        <v>4406</v>
      </c>
      <c r="C388" s="41" t="s">
        <v>3667</v>
      </c>
      <c r="D388" s="41" t="s">
        <v>3666</v>
      </c>
      <c r="E388" s="41" t="s">
        <v>5019</v>
      </c>
      <c r="F388" s="41" t="s">
        <v>4478</v>
      </c>
      <c r="G388" s="46">
        <v>8</v>
      </c>
      <c r="H388" s="46">
        <v>1</v>
      </c>
      <c r="I388" s="46">
        <v>1</v>
      </c>
      <c r="J388" s="41" t="s">
        <v>3663</v>
      </c>
      <c r="K388" s="41" t="s">
        <v>4488</v>
      </c>
      <c r="L388" s="41" t="s">
        <v>4549</v>
      </c>
      <c r="M388" s="41" t="s">
        <v>3672</v>
      </c>
      <c r="N388" s="41" t="s">
        <v>3671</v>
      </c>
      <c r="O388" s="41" t="s">
        <v>3670</v>
      </c>
    </row>
    <row r="389" spans="1:15" x14ac:dyDescent="0.25">
      <c r="A389" s="41" t="s">
        <v>5015</v>
      </c>
      <c r="B389" s="41" t="s">
        <v>4042</v>
      </c>
      <c r="C389" s="41" t="s">
        <v>3667</v>
      </c>
      <c r="D389" s="41" t="s">
        <v>5018</v>
      </c>
      <c r="E389" s="41" t="s">
        <v>5017</v>
      </c>
      <c r="F389" s="41" t="s">
        <v>4478</v>
      </c>
      <c r="G389" s="46">
        <v>8</v>
      </c>
      <c r="H389" s="46">
        <v>1</v>
      </c>
      <c r="I389" s="46">
        <v>1</v>
      </c>
      <c r="J389" s="41" t="s">
        <v>3663</v>
      </c>
      <c r="K389" s="41" t="s">
        <v>528</v>
      </c>
      <c r="L389" s="41" t="s">
        <v>4682</v>
      </c>
      <c r="M389" s="41" t="s">
        <v>3672</v>
      </c>
      <c r="N389" s="41" t="s">
        <v>3671</v>
      </c>
      <c r="O389" s="41" t="s">
        <v>3670</v>
      </c>
    </row>
    <row r="390" spans="1:15" x14ac:dyDescent="0.25">
      <c r="A390" s="41" t="s">
        <v>5015</v>
      </c>
      <c r="B390" s="41" t="s">
        <v>4042</v>
      </c>
      <c r="C390" s="41" t="s">
        <v>3667</v>
      </c>
      <c r="D390" s="41" t="s">
        <v>3802</v>
      </c>
      <c r="E390" s="41" t="s">
        <v>3606</v>
      </c>
      <c r="F390" s="41" t="s">
        <v>4478</v>
      </c>
      <c r="G390" s="46">
        <v>8</v>
      </c>
      <c r="H390" s="46">
        <v>1</v>
      </c>
      <c r="I390" s="46">
        <v>0</v>
      </c>
      <c r="J390" s="41" t="s">
        <v>3663</v>
      </c>
      <c r="K390" s="41" t="s">
        <v>528</v>
      </c>
      <c r="L390" s="41" t="s">
        <v>4682</v>
      </c>
      <c r="M390" s="41" t="s">
        <v>3672</v>
      </c>
      <c r="N390" s="41" t="s">
        <v>3671</v>
      </c>
      <c r="O390" s="41" t="s">
        <v>3670</v>
      </c>
    </row>
    <row r="391" spans="1:15" x14ac:dyDescent="0.25">
      <c r="A391" s="41" t="s">
        <v>5015</v>
      </c>
      <c r="B391" s="41" t="s">
        <v>4042</v>
      </c>
      <c r="C391" s="41" t="s">
        <v>3667</v>
      </c>
      <c r="D391" s="41" t="s">
        <v>5016</v>
      </c>
      <c r="E391" s="41" t="s">
        <v>5014</v>
      </c>
      <c r="F391" s="41" t="s">
        <v>4478</v>
      </c>
      <c r="G391" s="46">
        <v>8</v>
      </c>
      <c r="H391" s="46">
        <v>1</v>
      </c>
      <c r="I391" s="46">
        <v>1</v>
      </c>
      <c r="J391" s="41" t="s">
        <v>3663</v>
      </c>
      <c r="K391" s="41" t="s">
        <v>528</v>
      </c>
      <c r="L391" s="41" t="s">
        <v>4682</v>
      </c>
      <c r="M391" s="41" t="s">
        <v>3672</v>
      </c>
      <c r="N391" s="41" t="s">
        <v>3671</v>
      </c>
      <c r="O391" s="41" t="s">
        <v>3670</v>
      </c>
    </row>
    <row r="392" spans="1:15" x14ac:dyDescent="0.25">
      <c r="A392" s="41" t="s">
        <v>5015</v>
      </c>
      <c r="B392" s="41" t="s">
        <v>4042</v>
      </c>
      <c r="C392" s="41" t="s">
        <v>3667</v>
      </c>
      <c r="D392" s="41" t="s">
        <v>3666</v>
      </c>
      <c r="E392" s="41" t="s">
        <v>5014</v>
      </c>
      <c r="F392" s="41" t="s">
        <v>4478</v>
      </c>
      <c r="G392" s="46">
        <v>8</v>
      </c>
      <c r="H392" s="46">
        <v>1</v>
      </c>
      <c r="I392" s="46">
        <v>1</v>
      </c>
      <c r="J392" s="41" t="s">
        <v>3663</v>
      </c>
      <c r="K392" s="41" t="s">
        <v>528</v>
      </c>
      <c r="L392" s="41" t="s">
        <v>4682</v>
      </c>
      <c r="M392" s="41" t="s">
        <v>3672</v>
      </c>
      <c r="N392" s="41" t="s">
        <v>3671</v>
      </c>
      <c r="O392" s="41" t="s">
        <v>3670</v>
      </c>
    </row>
    <row r="393" spans="1:15" x14ac:dyDescent="0.25">
      <c r="A393" s="41" t="s">
        <v>5013</v>
      </c>
      <c r="B393" s="41" t="s">
        <v>4042</v>
      </c>
      <c r="C393" s="41" t="s">
        <v>3667</v>
      </c>
      <c r="D393" s="41" t="s">
        <v>3666</v>
      </c>
      <c r="E393" s="41" t="s">
        <v>5012</v>
      </c>
      <c r="F393" s="41" t="s">
        <v>4478</v>
      </c>
      <c r="G393" s="46">
        <v>8</v>
      </c>
      <c r="H393" s="46">
        <v>1</v>
      </c>
      <c r="I393" s="46">
        <v>1</v>
      </c>
      <c r="J393" s="41" t="s">
        <v>3663</v>
      </c>
      <c r="K393" s="41" t="s">
        <v>528</v>
      </c>
      <c r="L393" s="41" t="s">
        <v>4959</v>
      </c>
      <c r="M393" s="41" t="s">
        <v>3672</v>
      </c>
      <c r="N393" s="41" t="s">
        <v>3671</v>
      </c>
      <c r="O393" s="41" t="s">
        <v>3670</v>
      </c>
    </row>
    <row r="394" spans="1:15" x14ac:dyDescent="0.25">
      <c r="A394" s="41" t="s">
        <v>5011</v>
      </c>
      <c r="B394" s="41" t="s">
        <v>4042</v>
      </c>
      <c r="C394" s="41" t="s">
        <v>3674</v>
      </c>
      <c r="D394" s="41" t="s">
        <v>3666</v>
      </c>
      <c r="E394" s="41" t="s">
        <v>3606</v>
      </c>
      <c r="F394" s="41" t="s">
        <v>4478</v>
      </c>
      <c r="G394" s="46">
        <v>0</v>
      </c>
      <c r="H394" s="46">
        <v>0</v>
      </c>
      <c r="I394" s="46">
        <v>0</v>
      </c>
      <c r="J394" s="41" t="s">
        <v>3663</v>
      </c>
      <c r="K394" s="41" t="s">
        <v>4604</v>
      </c>
      <c r="L394" s="41" t="s">
        <v>4643</v>
      </c>
      <c r="M394" s="41" t="s">
        <v>3672</v>
      </c>
      <c r="N394" s="41" t="s">
        <v>3671</v>
      </c>
      <c r="O394" s="41" t="s">
        <v>3670</v>
      </c>
    </row>
    <row r="395" spans="1:15" x14ac:dyDescent="0.25">
      <c r="A395" s="41" t="s">
        <v>5010</v>
      </c>
      <c r="B395" s="41" t="s">
        <v>4406</v>
      </c>
      <c r="C395" s="41" t="s">
        <v>3667</v>
      </c>
      <c r="D395" s="41" t="s">
        <v>3666</v>
      </c>
      <c r="E395" s="41" t="s">
        <v>5009</v>
      </c>
      <c r="F395" s="41" t="s">
        <v>4478</v>
      </c>
      <c r="G395" s="46">
        <v>8</v>
      </c>
      <c r="H395" s="46">
        <v>1</v>
      </c>
      <c r="I395" s="46">
        <v>1</v>
      </c>
      <c r="J395" s="41" t="s">
        <v>3663</v>
      </c>
      <c r="K395" s="41" t="s">
        <v>528</v>
      </c>
      <c r="L395" s="41" t="s">
        <v>4481</v>
      </c>
      <c r="M395" s="41" t="s">
        <v>3672</v>
      </c>
      <c r="N395" s="41" t="s">
        <v>3671</v>
      </c>
      <c r="O395" s="41" t="s">
        <v>3670</v>
      </c>
    </row>
    <row r="396" spans="1:15" x14ac:dyDescent="0.25">
      <c r="A396" s="41" t="s">
        <v>5008</v>
      </c>
      <c r="B396" s="41" t="s">
        <v>4042</v>
      </c>
      <c r="C396" s="41" t="s">
        <v>3667</v>
      </c>
      <c r="D396" s="41" t="s">
        <v>3666</v>
      </c>
      <c r="E396" s="41" t="s">
        <v>5007</v>
      </c>
      <c r="F396" s="41" t="s">
        <v>4478</v>
      </c>
      <c r="G396" s="46">
        <v>8</v>
      </c>
      <c r="H396" s="46">
        <v>1</v>
      </c>
      <c r="I396" s="46">
        <v>1</v>
      </c>
      <c r="J396" s="41" t="s">
        <v>3663</v>
      </c>
      <c r="K396" s="41" t="s">
        <v>4631</v>
      </c>
      <c r="L396" s="41" t="s">
        <v>4931</v>
      </c>
      <c r="M396" s="41" t="s">
        <v>3672</v>
      </c>
      <c r="N396" s="41" t="s">
        <v>3671</v>
      </c>
      <c r="O396" s="41" t="s">
        <v>3670</v>
      </c>
    </row>
    <row r="397" spans="1:15" x14ac:dyDescent="0.25">
      <c r="A397" s="41" t="s">
        <v>5005</v>
      </c>
      <c r="B397" s="41" t="s">
        <v>4042</v>
      </c>
      <c r="C397" s="41" t="s">
        <v>3667</v>
      </c>
      <c r="D397" s="41" t="s">
        <v>3769</v>
      </c>
      <c r="E397" s="41" t="s">
        <v>5006</v>
      </c>
      <c r="F397" s="41" t="s">
        <v>4478</v>
      </c>
      <c r="G397" s="46">
        <v>8</v>
      </c>
      <c r="H397" s="46">
        <v>1</v>
      </c>
      <c r="I397" s="46">
        <v>1</v>
      </c>
      <c r="J397" s="41" t="s">
        <v>3663</v>
      </c>
      <c r="K397" s="41" t="s">
        <v>528</v>
      </c>
      <c r="L397" s="41" t="s">
        <v>4920</v>
      </c>
      <c r="M397" s="41" t="s">
        <v>3672</v>
      </c>
      <c r="N397" s="41" t="s">
        <v>3671</v>
      </c>
      <c r="O397" s="41" t="s">
        <v>3670</v>
      </c>
    </row>
    <row r="398" spans="1:15" x14ac:dyDescent="0.25">
      <c r="A398" s="41" t="s">
        <v>5005</v>
      </c>
      <c r="B398" s="41" t="s">
        <v>4042</v>
      </c>
      <c r="C398" s="41" t="s">
        <v>3667</v>
      </c>
      <c r="D398" s="41" t="s">
        <v>3666</v>
      </c>
      <c r="E398" s="41" t="s">
        <v>3606</v>
      </c>
      <c r="F398" s="41" t="s">
        <v>4478</v>
      </c>
      <c r="G398" s="46">
        <v>8</v>
      </c>
      <c r="H398" s="46">
        <v>1</v>
      </c>
      <c r="I398" s="46">
        <v>0</v>
      </c>
      <c r="J398" s="41" t="s">
        <v>3663</v>
      </c>
      <c r="K398" s="41" t="s">
        <v>528</v>
      </c>
      <c r="L398" s="41" t="s">
        <v>4920</v>
      </c>
      <c r="M398" s="41" t="s">
        <v>3672</v>
      </c>
      <c r="N398" s="41" t="s">
        <v>3671</v>
      </c>
      <c r="O398" s="41" t="s">
        <v>3670</v>
      </c>
    </row>
    <row r="399" spans="1:15" x14ac:dyDescent="0.25">
      <c r="A399" s="41" t="s">
        <v>5004</v>
      </c>
      <c r="B399" s="41" t="s">
        <v>4042</v>
      </c>
      <c r="C399" s="41" t="s">
        <v>3667</v>
      </c>
      <c r="D399" s="41" t="s">
        <v>3708</v>
      </c>
      <c r="E399" s="41" t="s">
        <v>5003</v>
      </c>
      <c r="F399" s="41" t="s">
        <v>4478</v>
      </c>
      <c r="G399" s="46">
        <v>8</v>
      </c>
      <c r="H399" s="46">
        <v>1</v>
      </c>
      <c r="I399" s="46">
        <v>1</v>
      </c>
      <c r="J399" s="41" t="s">
        <v>3663</v>
      </c>
      <c r="K399" s="41" t="s">
        <v>5002</v>
      </c>
      <c r="L399" s="41" t="s">
        <v>5001</v>
      </c>
      <c r="M399" s="41" t="s">
        <v>3672</v>
      </c>
      <c r="N399" s="41" t="s">
        <v>3671</v>
      </c>
      <c r="O399" s="41" t="s">
        <v>3670</v>
      </c>
    </row>
    <row r="400" spans="1:15" x14ac:dyDescent="0.25">
      <c r="A400" s="41" t="s">
        <v>5004</v>
      </c>
      <c r="B400" s="41" t="s">
        <v>4042</v>
      </c>
      <c r="C400" s="41" t="s">
        <v>3667</v>
      </c>
      <c r="D400" s="41" t="s">
        <v>3666</v>
      </c>
      <c r="E400" s="41" t="s">
        <v>5003</v>
      </c>
      <c r="F400" s="41" t="s">
        <v>4478</v>
      </c>
      <c r="G400" s="46">
        <v>8</v>
      </c>
      <c r="H400" s="46">
        <v>1</v>
      </c>
      <c r="I400" s="46">
        <v>1</v>
      </c>
      <c r="J400" s="41" t="s">
        <v>3663</v>
      </c>
      <c r="K400" s="41" t="s">
        <v>5002</v>
      </c>
      <c r="L400" s="41" t="s">
        <v>5001</v>
      </c>
      <c r="M400" s="41" t="s">
        <v>3672</v>
      </c>
      <c r="N400" s="41" t="s">
        <v>3671</v>
      </c>
      <c r="O400" s="41" t="s">
        <v>3670</v>
      </c>
    </row>
    <row r="401" spans="1:15" x14ac:dyDescent="0.25">
      <c r="A401" s="41" t="s">
        <v>4999</v>
      </c>
      <c r="B401" s="41" t="s">
        <v>4042</v>
      </c>
      <c r="C401" s="41" t="s">
        <v>3667</v>
      </c>
      <c r="D401" s="41" t="s">
        <v>3769</v>
      </c>
      <c r="E401" s="41" t="s">
        <v>3606</v>
      </c>
      <c r="F401" s="41" t="s">
        <v>4478</v>
      </c>
      <c r="G401" s="46">
        <v>8</v>
      </c>
      <c r="H401" s="46">
        <v>1</v>
      </c>
      <c r="I401" s="46">
        <v>0</v>
      </c>
      <c r="J401" s="41" t="s">
        <v>3663</v>
      </c>
      <c r="K401" s="41" t="s">
        <v>528</v>
      </c>
      <c r="L401" s="41" t="s">
        <v>4617</v>
      </c>
      <c r="M401" s="41" t="s">
        <v>3672</v>
      </c>
      <c r="N401" s="41" t="s">
        <v>3671</v>
      </c>
      <c r="O401" s="41" t="s">
        <v>3670</v>
      </c>
    </row>
    <row r="402" spans="1:15" x14ac:dyDescent="0.25">
      <c r="A402" s="41" t="s">
        <v>4999</v>
      </c>
      <c r="B402" s="41" t="s">
        <v>4042</v>
      </c>
      <c r="C402" s="41" t="s">
        <v>3667</v>
      </c>
      <c r="D402" s="41" t="s">
        <v>5000</v>
      </c>
      <c r="E402" s="41" t="s">
        <v>4967</v>
      </c>
      <c r="F402" s="41" t="s">
        <v>4478</v>
      </c>
      <c r="G402" s="46">
        <v>8</v>
      </c>
      <c r="H402" s="46">
        <v>1</v>
      </c>
      <c r="I402" s="46">
        <v>1</v>
      </c>
      <c r="J402" s="41" t="s">
        <v>3663</v>
      </c>
      <c r="K402" s="41" t="s">
        <v>528</v>
      </c>
      <c r="L402" s="41" t="s">
        <v>4617</v>
      </c>
      <c r="M402" s="41" t="s">
        <v>3672</v>
      </c>
      <c r="N402" s="41" t="s">
        <v>3671</v>
      </c>
      <c r="O402" s="41" t="s">
        <v>3670</v>
      </c>
    </row>
    <row r="403" spans="1:15" x14ac:dyDescent="0.25">
      <c r="A403" s="41" t="s">
        <v>4999</v>
      </c>
      <c r="B403" s="41" t="s">
        <v>4042</v>
      </c>
      <c r="C403" s="41" t="s">
        <v>3667</v>
      </c>
      <c r="D403" s="41" t="s">
        <v>4204</v>
      </c>
      <c r="E403" s="41" t="s">
        <v>4967</v>
      </c>
      <c r="F403" s="41" t="s">
        <v>4478</v>
      </c>
      <c r="G403" s="46">
        <v>8</v>
      </c>
      <c r="H403" s="46">
        <v>1</v>
      </c>
      <c r="I403" s="46">
        <v>1</v>
      </c>
      <c r="J403" s="41" t="s">
        <v>3663</v>
      </c>
      <c r="K403" s="41" t="s">
        <v>528</v>
      </c>
      <c r="L403" s="41" t="s">
        <v>4617</v>
      </c>
      <c r="M403" s="41" t="s">
        <v>3672</v>
      </c>
      <c r="N403" s="41" t="s">
        <v>3671</v>
      </c>
      <c r="O403" s="41" t="s">
        <v>3670</v>
      </c>
    </row>
    <row r="404" spans="1:15" x14ac:dyDescent="0.25">
      <c r="A404" s="41" t="s">
        <v>4999</v>
      </c>
      <c r="B404" s="41" t="s">
        <v>4042</v>
      </c>
      <c r="C404" s="41" t="s">
        <v>3667</v>
      </c>
      <c r="D404" s="41" t="s">
        <v>3666</v>
      </c>
      <c r="E404" s="41" t="s">
        <v>3606</v>
      </c>
      <c r="F404" s="41" t="s">
        <v>4478</v>
      </c>
      <c r="G404" s="46">
        <v>8</v>
      </c>
      <c r="H404" s="46">
        <v>1</v>
      </c>
      <c r="I404" s="46">
        <v>0</v>
      </c>
      <c r="J404" s="41" t="s">
        <v>3663</v>
      </c>
      <c r="K404" s="41" t="s">
        <v>528</v>
      </c>
      <c r="L404" s="41" t="s">
        <v>4617</v>
      </c>
      <c r="M404" s="41" t="s">
        <v>3672</v>
      </c>
      <c r="N404" s="41" t="s">
        <v>3671</v>
      </c>
      <c r="O404" s="41" t="s">
        <v>3670</v>
      </c>
    </row>
    <row r="405" spans="1:15" x14ac:dyDescent="0.25">
      <c r="A405" s="41" t="s">
        <v>4998</v>
      </c>
      <c r="B405" s="41" t="s">
        <v>4042</v>
      </c>
      <c r="C405" s="41" t="s">
        <v>3667</v>
      </c>
      <c r="D405" s="41" t="s">
        <v>3714</v>
      </c>
      <c r="E405" s="41" t="s">
        <v>4967</v>
      </c>
      <c r="F405" s="41" t="s">
        <v>4478</v>
      </c>
      <c r="G405" s="46">
        <v>8</v>
      </c>
      <c r="H405" s="46">
        <v>1</v>
      </c>
      <c r="I405" s="46">
        <v>1</v>
      </c>
      <c r="J405" s="41" t="s">
        <v>3663</v>
      </c>
      <c r="K405" s="41" t="s">
        <v>528</v>
      </c>
      <c r="L405" s="41" t="s">
        <v>4615</v>
      </c>
      <c r="M405" s="41" t="s">
        <v>3672</v>
      </c>
      <c r="N405" s="41" t="s">
        <v>3671</v>
      </c>
      <c r="O405" s="41" t="s">
        <v>3670</v>
      </c>
    </row>
    <row r="406" spans="1:15" x14ac:dyDescent="0.25">
      <c r="A406" s="41" t="s">
        <v>4998</v>
      </c>
      <c r="B406" s="41" t="s">
        <v>4042</v>
      </c>
      <c r="C406" s="41" t="s">
        <v>3667</v>
      </c>
      <c r="D406" s="41" t="s">
        <v>3769</v>
      </c>
      <c r="E406" s="41" t="s">
        <v>4967</v>
      </c>
      <c r="F406" s="41" t="s">
        <v>4478</v>
      </c>
      <c r="G406" s="46">
        <v>8</v>
      </c>
      <c r="H406" s="46">
        <v>1</v>
      </c>
      <c r="I406" s="46">
        <v>1</v>
      </c>
      <c r="J406" s="41" t="s">
        <v>3663</v>
      </c>
      <c r="K406" s="41" t="s">
        <v>528</v>
      </c>
      <c r="L406" s="41" t="s">
        <v>4615</v>
      </c>
      <c r="M406" s="41" t="s">
        <v>3672</v>
      </c>
      <c r="N406" s="41" t="s">
        <v>3671</v>
      </c>
      <c r="O406" s="41" t="s">
        <v>3670</v>
      </c>
    </row>
    <row r="407" spans="1:15" x14ac:dyDescent="0.25">
      <c r="A407" s="41" t="s">
        <v>4998</v>
      </c>
      <c r="B407" s="41" t="s">
        <v>4042</v>
      </c>
      <c r="C407" s="41" t="s">
        <v>3667</v>
      </c>
      <c r="D407" s="41" t="s">
        <v>3702</v>
      </c>
      <c r="E407" s="41" t="s">
        <v>3606</v>
      </c>
      <c r="F407" s="41" t="s">
        <v>4478</v>
      </c>
      <c r="G407" s="46">
        <v>8</v>
      </c>
      <c r="H407" s="46">
        <v>1</v>
      </c>
      <c r="I407" s="46">
        <v>0</v>
      </c>
      <c r="J407" s="41" t="s">
        <v>3663</v>
      </c>
      <c r="K407" s="41" t="s">
        <v>528</v>
      </c>
      <c r="L407" s="41" t="s">
        <v>4615</v>
      </c>
      <c r="M407" s="41" t="s">
        <v>3672</v>
      </c>
      <c r="N407" s="41" t="s">
        <v>3671</v>
      </c>
      <c r="O407" s="41" t="s">
        <v>3670</v>
      </c>
    </row>
    <row r="408" spans="1:15" x14ac:dyDescent="0.25">
      <c r="A408" s="41" t="s">
        <v>4996</v>
      </c>
      <c r="B408" s="41" t="s">
        <v>4042</v>
      </c>
      <c r="C408" s="41" t="s">
        <v>3667</v>
      </c>
      <c r="D408" s="41" t="s">
        <v>3708</v>
      </c>
      <c r="E408" s="41" t="s">
        <v>4997</v>
      </c>
      <c r="F408" s="41" t="s">
        <v>4478</v>
      </c>
      <c r="G408" s="46">
        <v>8</v>
      </c>
      <c r="H408" s="46">
        <v>1</v>
      </c>
      <c r="I408" s="46">
        <v>1</v>
      </c>
      <c r="J408" s="41" t="s">
        <v>3663</v>
      </c>
      <c r="K408" s="41" t="s">
        <v>528</v>
      </c>
      <c r="L408" s="41" t="s">
        <v>4950</v>
      </c>
      <c r="M408" s="41" t="s">
        <v>3672</v>
      </c>
      <c r="N408" s="41" t="s">
        <v>3671</v>
      </c>
      <c r="O408" s="41" t="s">
        <v>3670</v>
      </c>
    </row>
    <row r="409" spans="1:15" x14ac:dyDescent="0.25">
      <c r="A409" s="41" t="s">
        <v>4996</v>
      </c>
      <c r="B409" s="41" t="s">
        <v>4042</v>
      </c>
      <c r="C409" s="41" t="s">
        <v>3667</v>
      </c>
      <c r="D409" s="41" t="s">
        <v>3666</v>
      </c>
      <c r="E409" s="41" t="s">
        <v>3606</v>
      </c>
      <c r="F409" s="41" t="s">
        <v>4478</v>
      </c>
      <c r="G409" s="46">
        <v>8</v>
      </c>
      <c r="H409" s="46">
        <v>1</v>
      </c>
      <c r="I409" s="46">
        <v>0</v>
      </c>
      <c r="J409" s="41" t="s">
        <v>3663</v>
      </c>
      <c r="K409" s="41" t="s">
        <v>528</v>
      </c>
      <c r="L409" s="41" t="s">
        <v>4950</v>
      </c>
      <c r="M409" s="41" t="s">
        <v>3672</v>
      </c>
      <c r="N409" s="41" t="s">
        <v>3671</v>
      </c>
      <c r="O409" s="41" t="s">
        <v>3670</v>
      </c>
    </row>
    <row r="410" spans="1:15" x14ac:dyDescent="0.25">
      <c r="A410" s="41" t="s">
        <v>4994</v>
      </c>
      <c r="B410" s="41" t="s">
        <v>4424</v>
      </c>
      <c r="C410" s="41" t="s">
        <v>3667</v>
      </c>
      <c r="D410" s="41" t="s">
        <v>3709</v>
      </c>
      <c r="E410" s="41" t="s">
        <v>3606</v>
      </c>
      <c r="F410" s="41" t="s">
        <v>4478</v>
      </c>
      <c r="G410" s="46">
        <v>8</v>
      </c>
      <c r="H410" s="46">
        <v>1</v>
      </c>
      <c r="I410" s="46">
        <v>0</v>
      </c>
      <c r="J410" s="41" t="s">
        <v>3663</v>
      </c>
      <c r="K410" s="41" t="s">
        <v>528</v>
      </c>
      <c r="L410" s="41" t="s">
        <v>4481</v>
      </c>
      <c r="M410" s="41" t="s">
        <v>4418</v>
      </c>
      <c r="N410" s="41" t="s">
        <v>3671</v>
      </c>
      <c r="O410" s="41" t="s">
        <v>3670</v>
      </c>
    </row>
    <row r="411" spans="1:15" x14ac:dyDescent="0.25">
      <c r="A411" s="41" t="s">
        <v>4994</v>
      </c>
      <c r="B411" s="41" t="s">
        <v>4424</v>
      </c>
      <c r="C411" s="41" t="s">
        <v>3667</v>
      </c>
      <c r="D411" s="41" t="s">
        <v>4995</v>
      </c>
      <c r="E411" s="41" t="s">
        <v>4971</v>
      </c>
      <c r="F411" s="41" t="s">
        <v>4478</v>
      </c>
      <c r="G411" s="46">
        <v>8</v>
      </c>
      <c r="H411" s="46">
        <v>1</v>
      </c>
      <c r="I411" s="46">
        <v>1</v>
      </c>
      <c r="J411" s="41" t="s">
        <v>3663</v>
      </c>
      <c r="K411" s="41" t="s">
        <v>528</v>
      </c>
      <c r="L411" s="41" t="s">
        <v>4481</v>
      </c>
      <c r="M411" s="41" t="s">
        <v>4418</v>
      </c>
      <c r="N411" s="41" t="s">
        <v>3671</v>
      </c>
      <c r="O411" s="41" t="s">
        <v>3670</v>
      </c>
    </row>
    <row r="412" spans="1:15" x14ac:dyDescent="0.25">
      <c r="A412" s="41" t="s">
        <v>4994</v>
      </c>
      <c r="B412" s="41" t="s">
        <v>4424</v>
      </c>
      <c r="C412" s="41" t="s">
        <v>3667</v>
      </c>
      <c r="D412" s="41" t="s">
        <v>3666</v>
      </c>
      <c r="E412" s="41" t="s">
        <v>4971</v>
      </c>
      <c r="F412" s="41" t="s">
        <v>4478</v>
      </c>
      <c r="G412" s="46">
        <v>8</v>
      </c>
      <c r="H412" s="46">
        <v>1</v>
      </c>
      <c r="I412" s="46">
        <v>1</v>
      </c>
      <c r="J412" s="41" t="s">
        <v>3663</v>
      </c>
      <c r="K412" s="41" t="s">
        <v>528</v>
      </c>
      <c r="L412" s="41" t="s">
        <v>4481</v>
      </c>
      <c r="M412" s="41" t="s">
        <v>4418</v>
      </c>
      <c r="N412" s="41" t="s">
        <v>3671</v>
      </c>
      <c r="O412" s="41" t="s">
        <v>3670</v>
      </c>
    </row>
    <row r="413" spans="1:15" x14ac:dyDescent="0.25">
      <c r="A413" s="41" t="s">
        <v>4993</v>
      </c>
      <c r="B413" s="41" t="s">
        <v>4424</v>
      </c>
      <c r="C413" s="41" t="s">
        <v>3667</v>
      </c>
      <c r="D413" s="41" t="s">
        <v>3666</v>
      </c>
      <c r="E413" s="41" t="s">
        <v>3606</v>
      </c>
      <c r="F413" s="41" t="s">
        <v>4478</v>
      </c>
      <c r="G413" s="46">
        <v>8</v>
      </c>
      <c r="H413" s="46">
        <v>1</v>
      </c>
      <c r="I413" s="46">
        <v>0</v>
      </c>
      <c r="J413" s="41" t="s">
        <v>3663</v>
      </c>
      <c r="K413" s="41" t="s">
        <v>528</v>
      </c>
      <c r="L413" s="41" t="s">
        <v>4481</v>
      </c>
      <c r="M413" s="41" t="s">
        <v>4418</v>
      </c>
      <c r="N413" s="41" t="s">
        <v>3671</v>
      </c>
      <c r="O413" s="41" t="s">
        <v>3670</v>
      </c>
    </row>
    <row r="414" spans="1:15" x14ac:dyDescent="0.25">
      <c r="A414" s="41" t="s">
        <v>4992</v>
      </c>
      <c r="B414" s="41" t="s">
        <v>4438</v>
      </c>
      <c r="C414" s="41" t="s">
        <v>3667</v>
      </c>
      <c r="D414" s="41" t="s">
        <v>3666</v>
      </c>
      <c r="E414" s="41" t="s">
        <v>4991</v>
      </c>
      <c r="F414" s="41" t="s">
        <v>4478</v>
      </c>
      <c r="G414" s="46">
        <v>8</v>
      </c>
      <c r="H414" s="46">
        <v>1</v>
      </c>
      <c r="I414" s="46">
        <v>1</v>
      </c>
      <c r="J414" s="41" t="s">
        <v>3663</v>
      </c>
      <c r="K414" s="41" t="s">
        <v>528</v>
      </c>
      <c r="L414" s="41" t="s">
        <v>4481</v>
      </c>
      <c r="M414" s="41" t="s">
        <v>4418</v>
      </c>
      <c r="N414" s="41" t="s">
        <v>3671</v>
      </c>
      <c r="O414" s="41" t="s">
        <v>3670</v>
      </c>
    </row>
    <row r="415" spans="1:15" x14ac:dyDescent="0.25">
      <c r="A415" s="41" t="s">
        <v>4990</v>
      </c>
      <c r="B415" s="41" t="s">
        <v>4438</v>
      </c>
      <c r="C415" s="41" t="s">
        <v>3667</v>
      </c>
      <c r="D415" s="41" t="s">
        <v>3666</v>
      </c>
      <c r="E415" s="41" t="s">
        <v>4989</v>
      </c>
      <c r="F415" s="41" t="s">
        <v>4478</v>
      </c>
      <c r="G415" s="46">
        <v>8</v>
      </c>
      <c r="H415" s="46">
        <v>1</v>
      </c>
      <c r="I415" s="46">
        <v>1</v>
      </c>
      <c r="J415" s="41" t="s">
        <v>3663</v>
      </c>
      <c r="K415" s="41" t="s">
        <v>528</v>
      </c>
      <c r="L415" s="41" t="s">
        <v>4481</v>
      </c>
      <c r="M415" s="41" t="s">
        <v>4418</v>
      </c>
      <c r="N415" s="41" t="s">
        <v>3671</v>
      </c>
      <c r="O415" s="41" t="s">
        <v>3670</v>
      </c>
    </row>
    <row r="416" spans="1:15" x14ac:dyDescent="0.25">
      <c r="A416" s="41" t="s">
        <v>4988</v>
      </c>
      <c r="B416" s="41" t="s">
        <v>4438</v>
      </c>
      <c r="C416" s="41" t="s">
        <v>3667</v>
      </c>
      <c r="D416" s="41" t="s">
        <v>3666</v>
      </c>
      <c r="E416" s="41" t="s">
        <v>4987</v>
      </c>
      <c r="F416" s="41" t="s">
        <v>4478</v>
      </c>
      <c r="G416" s="46">
        <v>8</v>
      </c>
      <c r="H416" s="46">
        <v>1</v>
      </c>
      <c r="I416" s="46">
        <v>1</v>
      </c>
      <c r="J416" s="41" t="s">
        <v>3663</v>
      </c>
      <c r="K416" s="41" t="s">
        <v>528</v>
      </c>
      <c r="L416" s="41" t="s">
        <v>4481</v>
      </c>
      <c r="M416" s="41" t="s">
        <v>4418</v>
      </c>
      <c r="N416" s="41" t="s">
        <v>3671</v>
      </c>
      <c r="O416" s="41" t="s">
        <v>3670</v>
      </c>
    </row>
    <row r="417" spans="1:15" x14ac:dyDescent="0.25">
      <c r="A417" s="41" t="s">
        <v>4986</v>
      </c>
      <c r="B417" s="41" t="s">
        <v>4438</v>
      </c>
      <c r="C417" s="41" t="s">
        <v>3667</v>
      </c>
      <c r="D417" s="41" t="s">
        <v>3666</v>
      </c>
      <c r="E417" s="41" t="s">
        <v>4985</v>
      </c>
      <c r="F417" s="41" t="s">
        <v>4478</v>
      </c>
      <c r="G417" s="46">
        <v>8</v>
      </c>
      <c r="H417" s="46">
        <v>1</v>
      </c>
      <c r="I417" s="46">
        <v>1</v>
      </c>
      <c r="J417" s="41" t="s">
        <v>3663</v>
      </c>
      <c r="K417" s="41" t="s">
        <v>528</v>
      </c>
      <c r="L417" s="41" t="s">
        <v>4481</v>
      </c>
      <c r="M417" s="41" t="s">
        <v>4418</v>
      </c>
      <c r="N417" s="41" t="s">
        <v>3671</v>
      </c>
      <c r="O417" s="41" t="s">
        <v>3670</v>
      </c>
    </row>
    <row r="418" spans="1:15" x14ac:dyDescent="0.25">
      <c r="A418" s="41" t="s">
        <v>4984</v>
      </c>
      <c r="B418" s="41" t="s">
        <v>4421</v>
      </c>
      <c r="C418" s="41" t="s">
        <v>3674</v>
      </c>
      <c r="D418" s="41" t="s">
        <v>3666</v>
      </c>
      <c r="E418" s="41" t="s">
        <v>3606</v>
      </c>
      <c r="F418" s="41" t="s">
        <v>4478</v>
      </c>
      <c r="G418" s="46">
        <v>0</v>
      </c>
      <c r="H418" s="46">
        <v>0</v>
      </c>
      <c r="I418" s="46">
        <v>0</v>
      </c>
      <c r="J418" s="41" t="s">
        <v>3663</v>
      </c>
      <c r="K418" s="41" t="s">
        <v>528</v>
      </c>
      <c r="L418" s="41" t="s">
        <v>4481</v>
      </c>
      <c r="M418" s="41" t="s">
        <v>4418</v>
      </c>
      <c r="N418" s="41" t="s">
        <v>3671</v>
      </c>
      <c r="O418" s="41" t="s">
        <v>3670</v>
      </c>
    </row>
    <row r="419" spans="1:15" x14ac:dyDescent="0.25">
      <c r="A419" s="41" t="s">
        <v>4983</v>
      </c>
      <c r="B419" s="41" t="s">
        <v>4421</v>
      </c>
      <c r="C419" s="41" t="s">
        <v>3667</v>
      </c>
      <c r="D419" s="41" t="s">
        <v>3666</v>
      </c>
      <c r="E419" s="41" t="s">
        <v>4982</v>
      </c>
      <c r="F419" s="41" t="s">
        <v>4478</v>
      </c>
      <c r="G419" s="46">
        <v>8</v>
      </c>
      <c r="H419" s="46">
        <v>1</v>
      </c>
      <c r="I419" s="46">
        <v>1</v>
      </c>
      <c r="J419" s="41" t="s">
        <v>3663</v>
      </c>
      <c r="K419" s="41" t="s">
        <v>528</v>
      </c>
      <c r="L419" s="41" t="s">
        <v>4481</v>
      </c>
      <c r="M419" s="41" t="s">
        <v>4418</v>
      </c>
      <c r="N419" s="41" t="s">
        <v>3671</v>
      </c>
      <c r="O419" s="41" t="s">
        <v>3670</v>
      </c>
    </row>
    <row r="420" spans="1:15" x14ac:dyDescent="0.25">
      <c r="A420" s="41" t="s">
        <v>4981</v>
      </c>
      <c r="B420" s="41" t="s">
        <v>4421</v>
      </c>
      <c r="C420" s="41" t="s">
        <v>3667</v>
      </c>
      <c r="D420" s="41" t="s">
        <v>3666</v>
      </c>
      <c r="E420" s="41" t="s">
        <v>4980</v>
      </c>
      <c r="F420" s="41" t="s">
        <v>4478</v>
      </c>
      <c r="G420" s="46">
        <v>8</v>
      </c>
      <c r="H420" s="46">
        <v>1</v>
      </c>
      <c r="I420" s="46">
        <v>1</v>
      </c>
      <c r="J420" s="41" t="s">
        <v>3663</v>
      </c>
      <c r="K420" s="41" t="s">
        <v>528</v>
      </c>
      <c r="L420" s="41" t="s">
        <v>4481</v>
      </c>
      <c r="M420" s="41" t="s">
        <v>4418</v>
      </c>
      <c r="N420" s="41" t="s">
        <v>3671</v>
      </c>
      <c r="O420" s="41" t="s">
        <v>3670</v>
      </c>
    </row>
    <row r="421" spans="1:15" x14ac:dyDescent="0.25">
      <c r="A421" s="41" t="s">
        <v>4979</v>
      </c>
      <c r="B421" s="41" t="s">
        <v>4421</v>
      </c>
      <c r="C421" s="41" t="s">
        <v>3667</v>
      </c>
      <c r="D421" s="41" t="s">
        <v>3666</v>
      </c>
      <c r="E421" s="41" t="s">
        <v>4978</v>
      </c>
      <c r="F421" s="41" t="s">
        <v>4478</v>
      </c>
      <c r="G421" s="46">
        <v>8</v>
      </c>
      <c r="H421" s="46">
        <v>1</v>
      </c>
      <c r="I421" s="46">
        <v>1</v>
      </c>
      <c r="J421" s="41" t="s">
        <v>3663</v>
      </c>
      <c r="K421" s="41" t="s">
        <v>528</v>
      </c>
      <c r="L421" s="41" t="s">
        <v>4481</v>
      </c>
      <c r="M421" s="41" t="s">
        <v>4418</v>
      </c>
      <c r="N421" s="41" t="s">
        <v>3671</v>
      </c>
      <c r="O421" s="41" t="s">
        <v>3670</v>
      </c>
    </row>
    <row r="422" spans="1:15" x14ac:dyDescent="0.25">
      <c r="A422" s="41" t="s">
        <v>4977</v>
      </c>
      <c r="B422" s="41" t="s">
        <v>4421</v>
      </c>
      <c r="C422" s="41" t="s">
        <v>3667</v>
      </c>
      <c r="D422" s="41" t="s">
        <v>3666</v>
      </c>
      <c r="E422" s="41" t="s">
        <v>4976</v>
      </c>
      <c r="F422" s="41" t="s">
        <v>4478</v>
      </c>
      <c r="G422" s="46">
        <v>8</v>
      </c>
      <c r="H422" s="46">
        <v>1</v>
      </c>
      <c r="I422" s="46">
        <v>1</v>
      </c>
      <c r="J422" s="41" t="s">
        <v>3663</v>
      </c>
      <c r="K422" s="41" t="s">
        <v>528</v>
      </c>
      <c r="L422" s="41" t="s">
        <v>4481</v>
      </c>
      <c r="M422" s="41" t="s">
        <v>4418</v>
      </c>
      <c r="N422" s="41" t="s">
        <v>3671</v>
      </c>
      <c r="O422" s="41" t="s">
        <v>3670</v>
      </c>
    </row>
    <row r="423" spans="1:15" x14ac:dyDescent="0.25">
      <c r="A423" s="41" t="s">
        <v>4975</v>
      </c>
      <c r="B423" s="41" t="s">
        <v>4421</v>
      </c>
      <c r="C423" s="41" t="s">
        <v>3667</v>
      </c>
      <c r="D423" s="41" t="s">
        <v>3666</v>
      </c>
      <c r="E423" s="41" t="s">
        <v>4974</v>
      </c>
      <c r="F423" s="41" t="s">
        <v>4478</v>
      </c>
      <c r="G423" s="46">
        <v>8</v>
      </c>
      <c r="H423" s="46">
        <v>1</v>
      </c>
      <c r="I423" s="46">
        <v>1</v>
      </c>
      <c r="J423" s="41" t="s">
        <v>3663</v>
      </c>
      <c r="K423" s="41" t="s">
        <v>528</v>
      </c>
      <c r="L423" s="41" t="s">
        <v>4481</v>
      </c>
      <c r="M423" s="41" t="s">
        <v>4418</v>
      </c>
      <c r="N423" s="41" t="s">
        <v>3671</v>
      </c>
      <c r="O423" s="41" t="s">
        <v>3670</v>
      </c>
    </row>
    <row r="424" spans="1:15" x14ac:dyDescent="0.25">
      <c r="A424" s="41" t="s">
        <v>4973</v>
      </c>
      <c r="B424" s="41" t="s">
        <v>4421</v>
      </c>
      <c r="C424" s="41" t="s">
        <v>3667</v>
      </c>
      <c r="D424" s="41" t="s">
        <v>3666</v>
      </c>
      <c r="E424" s="41" t="s">
        <v>4972</v>
      </c>
      <c r="F424" s="41" t="s">
        <v>4478</v>
      </c>
      <c r="G424" s="46">
        <v>8</v>
      </c>
      <c r="H424" s="46">
        <v>1</v>
      </c>
      <c r="I424" s="46">
        <v>1</v>
      </c>
      <c r="J424" s="41" t="s">
        <v>3663</v>
      </c>
      <c r="K424" s="41" t="s">
        <v>528</v>
      </c>
      <c r="L424" s="41" t="s">
        <v>4481</v>
      </c>
      <c r="M424" s="41" t="s">
        <v>4418</v>
      </c>
      <c r="N424" s="41" t="s">
        <v>3671</v>
      </c>
      <c r="O424" s="41" t="s">
        <v>3670</v>
      </c>
    </row>
    <row r="425" spans="1:15" x14ac:dyDescent="0.25">
      <c r="A425" s="41" t="s">
        <v>4970</v>
      </c>
      <c r="B425" s="41" t="s">
        <v>4435</v>
      </c>
      <c r="C425" s="41" t="s">
        <v>3667</v>
      </c>
      <c r="D425" s="41" t="s">
        <v>3709</v>
      </c>
      <c r="E425" s="41" t="s">
        <v>4971</v>
      </c>
      <c r="F425" s="41" t="s">
        <v>4478</v>
      </c>
      <c r="G425" s="46">
        <v>8</v>
      </c>
      <c r="H425" s="46">
        <v>1</v>
      </c>
      <c r="I425" s="46">
        <v>1</v>
      </c>
      <c r="J425" s="41" t="s">
        <v>3663</v>
      </c>
      <c r="K425" s="41" t="s">
        <v>528</v>
      </c>
      <c r="L425" s="41" t="s">
        <v>4481</v>
      </c>
      <c r="M425" s="41" t="s">
        <v>4418</v>
      </c>
      <c r="N425" s="41" t="s">
        <v>3671</v>
      </c>
      <c r="O425" s="41" t="s">
        <v>3670</v>
      </c>
    </row>
    <row r="426" spans="1:15" x14ac:dyDescent="0.25">
      <c r="A426" s="41" t="s">
        <v>4970</v>
      </c>
      <c r="B426" s="41" t="s">
        <v>4435</v>
      </c>
      <c r="C426" s="41" t="s">
        <v>3667</v>
      </c>
      <c r="D426" s="41" t="s">
        <v>4168</v>
      </c>
      <c r="E426" s="41" t="s">
        <v>3606</v>
      </c>
      <c r="F426" s="41" t="s">
        <v>4478</v>
      </c>
      <c r="G426" s="46">
        <v>8</v>
      </c>
      <c r="H426" s="46">
        <v>1</v>
      </c>
      <c r="I426" s="46">
        <v>0</v>
      </c>
      <c r="J426" s="41" t="s">
        <v>3663</v>
      </c>
      <c r="K426" s="41" t="s">
        <v>528</v>
      </c>
      <c r="L426" s="41" t="s">
        <v>4481</v>
      </c>
      <c r="M426" s="41" t="s">
        <v>4418</v>
      </c>
      <c r="N426" s="41" t="s">
        <v>3671</v>
      </c>
      <c r="O426" s="41" t="s">
        <v>3670</v>
      </c>
    </row>
    <row r="427" spans="1:15" x14ac:dyDescent="0.25">
      <c r="A427" s="41" t="s">
        <v>4970</v>
      </c>
      <c r="B427" s="41" t="s">
        <v>4435</v>
      </c>
      <c r="C427" s="41" t="s">
        <v>3667</v>
      </c>
      <c r="D427" s="41" t="s">
        <v>4232</v>
      </c>
      <c r="E427" s="41" t="s">
        <v>4484</v>
      </c>
      <c r="F427" s="41" t="s">
        <v>4478</v>
      </c>
      <c r="G427" s="46">
        <v>8</v>
      </c>
      <c r="H427" s="46">
        <v>1</v>
      </c>
      <c r="I427" s="46">
        <v>1</v>
      </c>
      <c r="J427" s="41" t="s">
        <v>3663</v>
      </c>
      <c r="K427" s="41" t="s">
        <v>528</v>
      </c>
      <c r="L427" s="41" t="s">
        <v>4481</v>
      </c>
      <c r="M427" s="41" t="s">
        <v>4418</v>
      </c>
      <c r="N427" s="41" t="s">
        <v>3671</v>
      </c>
      <c r="O427" s="41" t="s">
        <v>3670</v>
      </c>
    </row>
    <row r="428" spans="1:15" x14ac:dyDescent="0.25">
      <c r="A428" s="41" t="s">
        <v>4970</v>
      </c>
      <c r="B428" s="41" t="s">
        <v>4435</v>
      </c>
      <c r="C428" s="41" t="s">
        <v>3667</v>
      </c>
      <c r="D428" s="41" t="s">
        <v>3666</v>
      </c>
      <c r="E428" s="41" t="s">
        <v>4484</v>
      </c>
      <c r="F428" s="41" t="s">
        <v>4478</v>
      </c>
      <c r="G428" s="46">
        <v>8</v>
      </c>
      <c r="H428" s="46">
        <v>1</v>
      </c>
      <c r="I428" s="46">
        <v>1</v>
      </c>
      <c r="J428" s="41" t="s">
        <v>3663</v>
      </c>
      <c r="K428" s="41" t="s">
        <v>528</v>
      </c>
      <c r="L428" s="41" t="s">
        <v>4481</v>
      </c>
      <c r="M428" s="41" t="s">
        <v>4418</v>
      </c>
      <c r="N428" s="41" t="s">
        <v>3671</v>
      </c>
      <c r="O428" s="41" t="s">
        <v>3670</v>
      </c>
    </row>
    <row r="429" spans="1:15" x14ac:dyDescent="0.25">
      <c r="A429" s="41" t="s">
        <v>4969</v>
      </c>
      <c r="B429" s="41" t="s">
        <v>4406</v>
      </c>
      <c r="C429" s="41" t="s">
        <v>3674</v>
      </c>
      <c r="D429" s="41" t="s">
        <v>3666</v>
      </c>
      <c r="E429" s="41" t="s">
        <v>3606</v>
      </c>
      <c r="F429" s="41" t="s">
        <v>4478</v>
      </c>
      <c r="G429" s="46">
        <v>0</v>
      </c>
      <c r="H429" s="46">
        <v>0</v>
      </c>
      <c r="I429" s="46">
        <v>0</v>
      </c>
      <c r="J429" s="41" t="s">
        <v>3663</v>
      </c>
      <c r="K429" s="41" t="s">
        <v>4096</v>
      </c>
      <c r="L429" s="41" t="s">
        <v>4527</v>
      </c>
      <c r="M429" s="41" t="s">
        <v>3672</v>
      </c>
      <c r="N429" s="41" t="s">
        <v>3671</v>
      </c>
      <c r="O429" s="41" t="s">
        <v>3670</v>
      </c>
    </row>
    <row r="430" spans="1:15" x14ac:dyDescent="0.25">
      <c r="A430" s="41" t="s">
        <v>4968</v>
      </c>
      <c r="B430" s="41" t="s">
        <v>3792</v>
      </c>
      <c r="C430" s="41" t="s">
        <v>3667</v>
      </c>
      <c r="D430" s="41" t="s">
        <v>4736</v>
      </c>
      <c r="E430" s="41" t="s">
        <v>3606</v>
      </c>
      <c r="F430" s="41" t="s">
        <v>4478</v>
      </c>
      <c r="G430" s="46">
        <v>8</v>
      </c>
      <c r="H430" s="46">
        <v>1</v>
      </c>
      <c r="I430" s="46">
        <v>0</v>
      </c>
      <c r="J430" s="41" t="s">
        <v>3663</v>
      </c>
      <c r="K430" s="41" t="s">
        <v>528</v>
      </c>
      <c r="L430" s="41" t="s">
        <v>4617</v>
      </c>
      <c r="M430" s="41" t="s">
        <v>4025</v>
      </c>
      <c r="N430" s="41" t="s">
        <v>3671</v>
      </c>
      <c r="O430" s="41" t="s">
        <v>3670</v>
      </c>
    </row>
    <row r="431" spans="1:15" x14ac:dyDescent="0.25">
      <c r="A431" s="41" t="s">
        <v>4968</v>
      </c>
      <c r="B431" s="41" t="s">
        <v>3792</v>
      </c>
      <c r="C431" s="41" t="s">
        <v>3667</v>
      </c>
      <c r="D431" s="41" t="s">
        <v>4204</v>
      </c>
      <c r="E431" s="41" t="s">
        <v>3606</v>
      </c>
      <c r="F431" s="41" t="s">
        <v>4478</v>
      </c>
      <c r="G431" s="46">
        <v>8</v>
      </c>
      <c r="H431" s="46">
        <v>1</v>
      </c>
      <c r="I431" s="46">
        <v>0</v>
      </c>
      <c r="J431" s="41" t="s">
        <v>3663</v>
      </c>
      <c r="K431" s="41" t="s">
        <v>528</v>
      </c>
      <c r="L431" s="41" t="s">
        <v>4617</v>
      </c>
      <c r="M431" s="41" t="s">
        <v>4025</v>
      </c>
      <c r="N431" s="41" t="s">
        <v>3671</v>
      </c>
      <c r="O431" s="41" t="s">
        <v>3670</v>
      </c>
    </row>
    <row r="432" spans="1:15" x14ac:dyDescent="0.25">
      <c r="A432" s="41" t="s">
        <v>4968</v>
      </c>
      <c r="B432" s="41" t="s">
        <v>3792</v>
      </c>
      <c r="C432" s="41" t="s">
        <v>3667</v>
      </c>
      <c r="D432" s="41" t="s">
        <v>3666</v>
      </c>
      <c r="E432" s="41" t="s">
        <v>4967</v>
      </c>
      <c r="F432" s="41" t="s">
        <v>4478</v>
      </c>
      <c r="G432" s="46">
        <v>8</v>
      </c>
      <c r="H432" s="46">
        <v>1</v>
      </c>
      <c r="I432" s="46">
        <v>1</v>
      </c>
      <c r="J432" s="41" t="s">
        <v>3663</v>
      </c>
      <c r="K432" s="41" t="s">
        <v>528</v>
      </c>
      <c r="L432" s="41" t="s">
        <v>4617</v>
      </c>
      <c r="M432" s="41" t="s">
        <v>4025</v>
      </c>
      <c r="N432" s="41" t="s">
        <v>3671</v>
      </c>
      <c r="O432" s="41" t="s">
        <v>3670</v>
      </c>
    </row>
    <row r="433" spans="1:15" x14ac:dyDescent="0.25">
      <c r="A433" s="41" t="s">
        <v>4966</v>
      </c>
      <c r="B433" s="41" t="s">
        <v>3792</v>
      </c>
      <c r="C433" s="41" t="s">
        <v>3667</v>
      </c>
      <c r="D433" s="41" t="s">
        <v>3708</v>
      </c>
      <c r="E433" s="41" t="s">
        <v>3606</v>
      </c>
      <c r="F433" s="41" t="s">
        <v>4478</v>
      </c>
      <c r="G433" s="46">
        <v>8</v>
      </c>
      <c r="H433" s="46">
        <v>1</v>
      </c>
      <c r="I433" s="46">
        <v>0</v>
      </c>
      <c r="J433" s="41" t="s">
        <v>3663</v>
      </c>
      <c r="K433" s="41" t="s">
        <v>528</v>
      </c>
      <c r="L433" s="41" t="s">
        <v>4583</v>
      </c>
      <c r="M433" s="41" t="s">
        <v>4025</v>
      </c>
      <c r="N433" s="41" t="s">
        <v>3671</v>
      </c>
      <c r="O433" s="41" t="s">
        <v>3670</v>
      </c>
    </row>
    <row r="434" spans="1:15" x14ac:dyDescent="0.25">
      <c r="A434" s="41" t="s">
        <v>4965</v>
      </c>
      <c r="B434" s="41" t="s">
        <v>4718</v>
      </c>
      <c r="C434" s="41" t="s">
        <v>3667</v>
      </c>
      <c r="D434" s="41" t="s">
        <v>3702</v>
      </c>
      <c r="E434" s="41" t="s">
        <v>4964</v>
      </c>
      <c r="F434" s="41" t="s">
        <v>4478</v>
      </c>
      <c r="G434" s="46">
        <v>8</v>
      </c>
      <c r="H434" s="46">
        <v>1</v>
      </c>
      <c r="I434" s="46">
        <v>1</v>
      </c>
      <c r="J434" s="41" t="s">
        <v>3663</v>
      </c>
      <c r="K434" s="41" t="s">
        <v>528</v>
      </c>
      <c r="L434" s="41" t="s">
        <v>4617</v>
      </c>
      <c r="M434" s="41" t="s">
        <v>4258</v>
      </c>
      <c r="N434" s="41" t="s">
        <v>3671</v>
      </c>
      <c r="O434" s="41" t="s">
        <v>3670</v>
      </c>
    </row>
    <row r="435" spans="1:15" x14ac:dyDescent="0.25">
      <c r="A435" s="41" t="s">
        <v>4965</v>
      </c>
      <c r="B435" s="41" t="s">
        <v>4718</v>
      </c>
      <c r="C435" s="41" t="s">
        <v>3667</v>
      </c>
      <c r="D435" s="41" t="s">
        <v>3666</v>
      </c>
      <c r="E435" s="41" t="s">
        <v>4964</v>
      </c>
      <c r="F435" s="41" t="s">
        <v>4478</v>
      </c>
      <c r="G435" s="46">
        <v>8</v>
      </c>
      <c r="H435" s="46">
        <v>1</v>
      </c>
      <c r="I435" s="46">
        <v>1</v>
      </c>
      <c r="J435" s="41" t="s">
        <v>3663</v>
      </c>
      <c r="K435" s="41" t="s">
        <v>528</v>
      </c>
      <c r="L435" s="41" t="s">
        <v>4617</v>
      </c>
      <c r="M435" s="41" t="s">
        <v>4258</v>
      </c>
      <c r="N435" s="41" t="s">
        <v>3671</v>
      </c>
      <c r="O435" s="41" t="s">
        <v>3670</v>
      </c>
    </row>
    <row r="436" spans="1:15" x14ac:dyDescent="0.25">
      <c r="A436" s="41" t="s">
        <v>4963</v>
      </c>
      <c r="B436" s="41" t="s">
        <v>4042</v>
      </c>
      <c r="C436" s="41" t="s">
        <v>3667</v>
      </c>
      <c r="D436" s="41" t="s">
        <v>3666</v>
      </c>
      <c r="E436" s="41" t="s">
        <v>4962</v>
      </c>
      <c r="F436" s="41" t="s">
        <v>4478</v>
      </c>
      <c r="G436" s="46">
        <v>8</v>
      </c>
      <c r="H436" s="46">
        <v>1</v>
      </c>
      <c r="I436" s="46">
        <v>1</v>
      </c>
      <c r="J436" s="41" t="s">
        <v>3663</v>
      </c>
      <c r="K436" s="41" t="s">
        <v>528</v>
      </c>
      <c r="L436" s="41" t="s">
        <v>4961</v>
      </c>
      <c r="M436" s="41" t="s">
        <v>4025</v>
      </c>
      <c r="N436" s="41" t="s">
        <v>3671</v>
      </c>
      <c r="O436" s="41" t="s">
        <v>3670</v>
      </c>
    </row>
    <row r="437" spans="1:15" x14ac:dyDescent="0.25">
      <c r="A437" s="41" t="s">
        <v>4960</v>
      </c>
      <c r="B437" s="41" t="s">
        <v>3792</v>
      </c>
      <c r="C437" s="41" t="s">
        <v>3674</v>
      </c>
      <c r="D437" s="41" t="s">
        <v>3666</v>
      </c>
      <c r="E437" s="41" t="s">
        <v>3606</v>
      </c>
      <c r="F437" s="41" t="s">
        <v>4478</v>
      </c>
      <c r="G437" s="46">
        <v>0</v>
      </c>
      <c r="H437" s="46">
        <v>0</v>
      </c>
      <c r="I437" s="46">
        <v>0</v>
      </c>
      <c r="J437" s="41" t="s">
        <v>3663</v>
      </c>
      <c r="K437" s="41" t="s">
        <v>528</v>
      </c>
      <c r="L437" s="41" t="s">
        <v>4959</v>
      </c>
      <c r="M437" s="41" t="s">
        <v>4028</v>
      </c>
      <c r="N437" s="41" t="s">
        <v>3671</v>
      </c>
      <c r="O437" s="41" t="s">
        <v>3670</v>
      </c>
    </row>
    <row r="438" spans="1:15" x14ac:dyDescent="0.25">
      <c r="A438" s="41" t="s">
        <v>4958</v>
      </c>
      <c r="B438" s="41" t="s">
        <v>3792</v>
      </c>
      <c r="C438" s="41" t="s">
        <v>3667</v>
      </c>
      <c r="D438" s="41" t="s">
        <v>3702</v>
      </c>
      <c r="E438" s="41" t="s">
        <v>4957</v>
      </c>
      <c r="F438" s="41" t="s">
        <v>4478</v>
      </c>
      <c r="G438" s="46">
        <v>8</v>
      </c>
      <c r="H438" s="46">
        <v>1</v>
      </c>
      <c r="I438" s="46">
        <v>1</v>
      </c>
      <c r="J438" s="41" t="s">
        <v>3663</v>
      </c>
      <c r="K438" s="41" t="s">
        <v>528</v>
      </c>
      <c r="L438" s="41" t="s">
        <v>4617</v>
      </c>
      <c r="M438" s="41" t="s">
        <v>4028</v>
      </c>
      <c r="N438" s="41" t="s">
        <v>3671</v>
      </c>
      <c r="O438" s="41" t="s">
        <v>3670</v>
      </c>
    </row>
    <row r="439" spans="1:15" x14ac:dyDescent="0.25">
      <c r="A439" s="41" t="s">
        <v>4958</v>
      </c>
      <c r="B439" s="41" t="s">
        <v>3792</v>
      </c>
      <c r="C439" s="41" t="s">
        <v>3667</v>
      </c>
      <c r="D439" s="41" t="s">
        <v>3666</v>
      </c>
      <c r="E439" s="41" t="s">
        <v>4957</v>
      </c>
      <c r="F439" s="41" t="s">
        <v>4478</v>
      </c>
      <c r="G439" s="46">
        <v>8</v>
      </c>
      <c r="H439" s="46">
        <v>1</v>
      </c>
      <c r="I439" s="46">
        <v>1</v>
      </c>
      <c r="J439" s="41" t="s">
        <v>3663</v>
      </c>
      <c r="K439" s="41" t="s">
        <v>528</v>
      </c>
      <c r="L439" s="41" t="s">
        <v>4617</v>
      </c>
      <c r="M439" s="41" t="s">
        <v>4028</v>
      </c>
      <c r="N439" s="41" t="s">
        <v>3671</v>
      </c>
      <c r="O439" s="41" t="s">
        <v>3670</v>
      </c>
    </row>
    <row r="440" spans="1:15" x14ac:dyDescent="0.25">
      <c r="A440" s="41" t="s">
        <v>4956</v>
      </c>
      <c r="B440" s="41" t="s">
        <v>4718</v>
      </c>
      <c r="C440" s="41" t="s">
        <v>3667</v>
      </c>
      <c r="D440" s="41" t="s">
        <v>3690</v>
      </c>
      <c r="E440" s="41" t="s">
        <v>3606</v>
      </c>
      <c r="F440" s="41" t="s">
        <v>4478</v>
      </c>
      <c r="G440" s="46">
        <v>8</v>
      </c>
      <c r="H440" s="46">
        <v>1</v>
      </c>
      <c r="I440" s="46">
        <v>0</v>
      </c>
      <c r="J440" s="41" t="s">
        <v>3663</v>
      </c>
      <c r="K440" s="41" t="s">
        <v>528</v>
      </c>
      <c r="L440" s="41" t="s">
        <v>4617</v>
      </c>
      <c r="M440" s="41" t="s">
        <v>4258</v>
      </c>
      <c r="N440" s="41" t="s">
        <v>3671</v>
      </c>
      <c r="O440" s="41" t="s">
        <v>3670</v>
      </c>
    </row>
    <row r="441" spans="1:15" x14ac:dyDescent="0.25">
      <c r="A441" s="41" t="s">
        <v>4955</v>
      </c>
      <c r="B441" s="41" t="s">
        <v>4163</v>
      </c>
      <c r="C441" s="41" t="s">
        <v>3667</v>
      </c>
      <c r="D441" s="41" t="s">
        <v>3803</v>
      </c>
      <c r="E441" s="41" t="s">
        <v>4954</v>
      </c>
      <c r="F441" s="41" t="s">
        <v>4478</v>
      </c>
      <c r="G441" s="46">
        <v>8</v>
      </c>
      <c r="H441" s="46">
        <v>1</v>
      </c>
      <c r="I441" s="46">
        <v>1</v>
      </c>
      <c r="J441" s="41" t="s">
        <v>3663</v>
      </c>
      <c r="K441" s="41" t="s">
        <v>528</v>
      </c>
      <c r="L441" s="41" t="s">
        <v>4682</v>
      </c>
      <c r="M441" s="41" t="s">
        <v>3778</v>
      </c>
      <c r="N441" s="41" t="s">
        <v>3671</v>
      </c>
      <c r="O441" s="41" t="s">
        <v>3670</v>
      </c>
    </row>
    <row r="442" spans="1:15" x14ac:dyDescent="0.25">
      <c r="A442" s="41" t="s">
        <v>4955</v>
      </c>
      <c r="B442" s="41" t="s">
        <v>4163</v>
      </c>
      <c r="C442" s="41" t="s">
        <v>3667</v>
      </c>
      <c r="D442" s="41" t="s">
        <v>3666</v>
      </c>
      <c r="E442" s="41" t="s">
        <v>4954</v>
      </c>
      <c r="F442" s="41" t="s">
        <v>4478</v>
      </c>
      <c r="G442" s="46">
        <v>8</v>
      </c>
      <c r="H442" s="46">
        <v>1</v>
      </c>
      <c r="I442" s="46">
        <v>1</v>
      </c>
      <c r="J442" s="41" t="s">
        <v>3663</v>
      </c>
      <c r="K442" s="41" t="s">
        <v>528</v>
      </c>
      <c r="L442" s="41" t="s">
        <v>4682</v>
      </c>
      <c r="M442" s="41" t="s">
        <v>3778</v>
      </c>
      <c r="N442" s="41" t="s">
        <v>3671</v>
      </c>
      <c r="O442" s="41" t="s">
        <v>3670</v>
      </c>
    </row>
    <row r="443" spans="1:15" x14ac:dyDescent="0.25">
      <c r="A443" s="41" t="s">
        <v>4951</v>
      </c>
      <c r="B443" s="41" t="s">
        <v>4256</v>
      </c>
      <c r="C443" s="41" t="s">
        <v>3667</v>
      </c>
      <c r="D443" s="41" t="s">
        <v>4953</v>
      </c>
      <c r="E443" s="41" t="s">
        <v>4952</v>
      </c>
      <c r="F443" s="41" t="s">
        <v>4478</v>
      </c>
      <c r="G443" s="46">
        <v>3.8</v>
      </c>
      <c r="H443" s="46">
        <v>0.47499999999999998</v>
      </c>
      <c r="I443" s="46">
        <v>0.47499999999999998</v>
      </c>
      <c r="J443" s="41" t="s">
        <v>3663</v>
      </c>
      <c r="K443" s="41" t="s">
        <v>528</v>
      </c>
      <c r="L443" s="41" t="s">
        <v>4950</v>
      </c>
      <c r="M443" s="41" t="s">
        <v>3791</v>
      </c>
      <c r="N443" s="41" t="s">
        <v>4117</v>
      </c>
      <c r="O443" s="41" t="s">
        <v>4247</v>
      </c>
    </row>
    <row r="444" spans="1:15" x14ac:dyDescent="0.25">
      <c r="A444" s="41" t="s">
        <v>4951</v>
      </c>
      <c r="B444" s="41" t="s">
        <v>4256</v>
      </c>
      <c r="C444" s="41" t="s">
        <v>3667</v>
      </c>
      <c r="D444" s="41" t="s">
        <v>3666</v>
      </c>
      <c r="E444" s="41" t="s">
        <v>3606</v>
      </c>
      <c r="F444" s="41" t="s">
        <v>4478</v>
      </c>
      <c r="G444" s="46">
        <v>3.8</v>
      </c>
      <c r="H444" s="46">
        <v>0.47499999999999998</v>
      </c>
      <c r="I444" s="46">
        <v>0</v>
      </c>
      <c r="J444" s="41" t="s">
        <v>3663</v>
      </c>
      <c r="K444" s="41" t="s">
        <v>528</v>
      </c>
      <c r="L444" s="41" t="s">
        <v>4950</v>
      </c>
      <c r="M444" s="41" t="s">
        <v>3791</v>
      </c>
      <c r="N444" s="41" t="s">
        <v>4117</v>
      </c>
      <c r="O444" s="41" t="s">
        <v>4247</v>
      </c>
    </row>
    <row r="445" spans="1:15" x14ac:dyDescent="0.25">
      <c r="A445" s="41" t="s">
        <v>4948</v>
      </c>
      <c r="B445" s="41" t="s">
        <v>4395</v>
      </c>
      <c r="C445" s="41" t="s">
        <v>3667</v>
      </c>
      <c r="D445" s="41" t="s">
        <v>4169</v>
      </c>
      <c r="E445" s="41" t="s">
        <v>3606</v>
      </c>
      <c r="F445" s="41" t="s">
        <v>4478</v>
      </c>
      <c r="G445" s="46">
        <v>8</v>
      </c>
      <c r="H445" s="46">
        <v>1</v>
      </c>
      <c r="I445" s="46">
        <v>0</v>
      </c>
      <c r="J445" s="41" t="s">
        <v>3663</v>
      </c>
      <c r="K445" s="41" t="s">
        <v>4631</v>
      </c>
      <c r="L445" s="41" t="s">
        <v>4931</v>
      </c>
      <c r="M445" s="41" t="s">
        <v>4393</v>
      </c>
      <c r="N445" s="41" t="s">
        <v>3671</v>
      </c>
      <c r="O445" s="41" t="s">
        <v>3670</v>
      </c>
    </row>
    <row r="446" spans="1:15" x14ac:dyDescent="0.25">
      <c r="A446" s="41" t="s">
        <v>4948</v>
      </c>
      <c r="B446" s="41" t="s">
        <v>4395</v>
      </c>
      <c r="C446" s="41" t="s">
        <v>3667</v>
      </c>
      <c r="D446" s="41" t="s">
        <v>4949</v>
      </c>
      <c r="E446" s="41" t="s">
        <v>4947</v>
      </c>
      <c r="F446" s="41" t="s">
        <v>4478</v>
      </c>
      <c r="G446" s="46">
        <v>8</v>
      </c>
      <c r="H446" s="46">
        <v>1</v>
      </c>
      <c r="I446" s="46">
        <v>1</v>
      </c>
      <c r="J446" s="41" t="s">
        <v>3663</v>
      </c>
      <c r="K446" s="41" t="s">
        <v>4631</v>
      </c>
      <c r="L446" s="41" t="s">
        <v>4931</v>
      </c>
      <c r="M446" s="41" t="s">
        <v>4393</v>
      </c>
      <c r="N446" s="41" t="s">
        <v>3671</v>
      </c>
      <c r="O446" s="41" t="s">
        <v>3670</v>
      </c>
    </row>
    <row r="447" spans="1:15" x14ac:dyDescent="0.25">
      <c r="A447" s="41" t="s">
        <v>4948</v>
      </c>
      <c r="B447" s="41" t="s">
        <v>4395</v>
      </c>
      <c r="C447" s="41" t="s">
        <v>3667</v>
      </c>
      <c r="D447" s="41" t="s">
        <v>3666</v>
      </c>
      <c r="E447" s="41" t="s">
        <v>4947</v>
      </c>
      <c r="F447" s="41" t="s">
        <v>4478</v>
      </c>
      <c r="G447" s="46">
        <v>8</v>
      </c>
      <c r="H447" s="46">
        <v>1</v>
      </c>
      <c r="I447" s="46">
        <v>1</v>
      </c>
      <c r="J447" s="41" t="s">
        <v>3663</v>
      </c>
      <c r="K447" s="41" t="s">
        <v>4631</v>
      </c>
      <c r="L447" s="41" t="s">
        <v>4931</v>
      </c>
      <c r="M447" s="41" t="s">
        <v>4393</v>
      </c>
      <c r="N447" s="41" t="s">
        <v>3671</v>
      </c>
      <c r="O447" s="41" t="s">
        <v>3670</v>
      </c>
    </row>
    <row r="448" spans="1:15" x14ac:dyDescent="0.25">
      <c r="A448" s="41" t="s">
        <v>4946</v>
      </c>
      <c r="B448" s="41" t="s">
        <v>4945</v>
      </c>
      <c r="C448" s="41" t="s">
        <v>3667</v>
      </c>
      <c r="D448" s="41" t="s">
        <v>3666</v>
      </c>
      <c r="E448" s="41" t="s">
        <v>4944</v>
      </c>
      <c r="F448" s="41" t="s">
        <v>4478</v>
      </c>
      <c r="G448" s="46">
        <v>8</v>
      </c>
      <c r="H448" s="46">
        <v>1</v>
      </c>
      <c r="I448" s="46">
        <v>1</v>
      </c>
      <c r="J448" s="41" t="s">
        <v>3663</v>
      </c>
      <c r="K448" s="41" t="s">
        <v>4631</v>
      </c>
      <c r="L448" s="41" t="s">
        <v>4931</v>
      </c>
      <c r="M448" s="41" t="s">
        <v>4393</v>
      </c>
      <c r="N448" s="41" t="s">
        <v>3671</v>
      </c>
      <c r="O448" s="41" t="s">
        <v>3670</v>
      </c>
    </row>
    <row r="449" spans="1:15" x14ac:dyDescent="0.25">
      <c r="A449" s="41" t="s">
        <v>4943</v>
      </c>
      <c r="B449" s="41" t="s">
        <v>4256</v>
      </c>
      <c r="C449" s="41" t="s">
        <v>3667</v>
      </c>
      <c r="D449" s="41" t="s">
        <v>4069</v>
      </c>
      <c r="E449" s="41" t="s">
        <v>4942</v>
      </c>
      <c r="F449" s="41" t="s">
        <v>4478</v>
      </c>
      <c r="G449" s="46">
        <v>8</v>
      </c>
      <c r="H449" s="46">
        <v>1</v>
      </c>
      <c r="I449" s="46">
        <v>1</v>
      </c>
      <c r="J449" s="41" t="s">
        <v>3663</v>
      </c>
      <c r="K449" s="41" t="s">
        <v>4488</v>
      </c>
      <c r="L449" s="41" t="s">
        <v>4487</v>
      </c>
      <c r="M449" s="41" t="s">
        <v>3791</v>
      </c>
      <c r="N449" s="41" t="s">
        <v>3671</v>
      </c>
      <c r="O449" s="41" t="s">
        <v>3670</v>
      </c>
    </row>
    <row r="450" spans="1:15" x14ac:dyDescent="0.25">
      <c r="A450" s="41" t="s">
        <v>4943</v>
      </c>
      <c r="B450" s="41" t="s">
        <v>4256</v>
      </c>
      <c r="C450" s="41" t="s">
        <v>3667</v>
      </c>
      <c r="D450" s="41" t="s">
        <v>3666</v>
      </c>
      <c r="E450" s="41" t="s">
        <v>4942</v>
      </c>
      <c r="F450" s="41" t="s">
        <v>4478</v>
      </c>
      <c r="G450" s="46">
        <v>8</v>
      </c>
      <c r="H450" s="46">
        <v>1</v>
      </c>
      <c r="I450" s="46">
        <v>1</v>
      </c>
      <c r="J450" s="41" t="s">
        <v>3663</v>
      </c>
      <c r="K450" s="41" t="s">
        <v>4488</v>
      </c>
      <c r="L450" s="41" t="s">
        <v>4487</v>
      </c>
      <c r="M450" s="41" t="s">
        <v>3791</v>
      </c>
      <c r="N450" s="41" t="s">
        <v>3671</v>
      </c>
      <c r="O450" s="41" t="s">
        <v>3670</v>
      </c>
    </row>
    <row r="451" spans="1:15" x14ac:dyDescent="0.25">
      <c r="A451" s="41" t="s">
        <v>4941</v>
      </c>
      <c r="B451" s="41" t="s">
        <v>4402</v>
      </c>
      <c r="C451" s="41" t="s">
        <v>3667</v>
      </c>
      <c r="D451" s="41" t="s">
        <v>3702</v>
      </c>
      <c r="E451" s="41" t="s">
        <v>4940</v>
      </c>
      <c r="F451" s="41" t="s">
        <v>4478</v>
      </c>
      <c r="G451" s="46">
        <v>8</v>
      </c>
      <c r="H451" s="46">
        <v>1</v>
      </c>
      <c r="I451" s="46">
        <v>1</v>
      </c>
      <c r="J451" s="41" t="s">
        <v>3663</v>
      </c>
      <c r="K451" s="41" t="s">
        <v>4631</v>
      </c>
      <c r="L451" s="41" t="s">
        <v>4931</v>
      </c>
      <c r="M451" s="41" t="s">
        <v>4936</v>
      </c>
      <c r="N451" s="41" t="s">
        <v>3671</v>
      </c>
      <c r="O451" s="41" t="s">
        <v>3670</v>
      </c>
    </row>
    <row r="452" spans="1:15" x14ac:dyDescent="0.25">
      <c r="A452" s="41" t="s">
        <v>4941</v>
      </c>
      <c r="B452" s="41" t="s">
        <v>4402</v>
      </c>
      <c r="C452" s="41" t="s">
        <v>3667</v>
      </c>
      <c r="D452" s="41" t="s">
        <v>3666</v>
      </c>
      <c r="E452" s="41" t="s">
        <v>4940</v>
      </c>
      <c r="F452" s="41" t="s">
        <v>4478</v>
      </c>
      <c r="G452" s="46">
        <v>8</v>
      </c>
      <c r="H452" s="46">
        <v>1</v>
      </c>
      <c r="I452" s="46">
        <v>1</v>
      </c>
      <c r="J452" s="41" t="s">
        <v>3663</v>
      </c>
      <c r="K452" s="41" t="s">
        <v>4631</v>
      </c>
      <c r="L452" s="41" t="s">
        <v>4931</v>
      </c>
      <c r="M452" s="41" t="s">
        <v>4936</v>
      </c>
      <c r="N452" s="41" t="s">
        <v>3671</v>
      </c>
      <c r="O452" s="41" t="s">
        <v>3670</v>
      </c>
    </row>
    <row r="453" spans="1:15" x14ac:dyDescent="0.25">
      <c r="A453" s="41" t="s">
        <v>4939</v>
      </c>
      <c r="B453" s="41" t="s">
        <v>4402</v>
      </c>
      <c r="C453" s="41" t="s">
        <v>3667</v>
      </c>
      <c r="D453" s="41" t="s">
        <v>3666</v>
      </c>
      <c r="E453" s="41" t="s">
        <v>4938</v>
      </c>
      <c r="F453" s="41" t="s">
        <v>4478</v>
      </c>
      <c r="G453" s="46">
        <v>8</v>
      </c>
      <c r="H453" s="46">
        <v>1</v>
      </c>
      <c r="I453" s="46">
        <v>1</v>
      </c>
      <c r="J453" s="41" t="s">
        <v>3663</v>
      </c>
      <c r="K453" s="41" t="s">
        <v>4631</v>
      </c>
      <c r="L453" s="41" t="s">
        <v>4931</v>
      </c>
      <c r="M453" s="41" t="s">
        <v>4936</v>
      </c>
      <c r="N453" s="41" t="s">
        <v>3671</v>
      </c>
      <c r="O453" s="41" t="s">
        <v>3670</v>
      </c>
    </row>
    <row r="454" spans="1:15" x14ac:dyDescent="0.25">
      <c r="A454" s="41" t="s">
        <v>4937</v>
      </c>
      <c r="B454" s="41" t="s">
        <v>4402</v>
      </c>
      <c r="C454" s="41" t="s">
        <v>3674</v>
      </c>
      <c r="D454" s="41" t="s">
        <v>3666</v>
      </c>
      <c r="E454" s="41" t="s">
        <v>3606</v>
      </c>
      <c r="F454" s="41" t="s">
        <v>4478</v>
      </c>
      <c r="G454" s="46">
        <v>0</v>
      </c>
      <c r="H454" s="46">
        <v>0</v>
      </c>
      <c r="I454" s="46">
        <v>0</v>
      </c>
      <c r="J454" s="41" t="s">
        <v>3663</v>
      </c>
      <c r="K454" s="41" t="s">
        <v>528</v>
      </c>
      <c r="L454" s="41" t="s">
        <v>4931</v>
      </c>
      <c r="M454" s="41" t="s">
        <v>4936</v>
      </c>
      <c r="N454" s="41" t="s">
        <v>3671</v>
      </c>
      <c r="O454" s="41" t="s">
        <v>3670</v>
      </c>
    </row>
    <row r="455" spans="1:15" x14ac:dyDescent="0.25">
      <c r="A455" s="41" t="s">
        <v>4935</v>
      </c>
      <c r="B455" s="41" t="s">
        <v>4256</v>
      </c>
      <c r="C455" s="41" t="s">
        <v>3667</v>
      </c>
      <c r="D455" s="41" t="s">
        <v>3666</v>
      </c>
      <c r="E455" s="41" t="s">
        <v>3606</v>
      </c>
      <c r="F455" s="41" t="s">
        <v>4478</v>
      </c>
      <c r="G455" s="46">
        <v>3.8</v>
      </c>
      <c r="H455" s="46">
        <v>0.47499999999999998</v>
      </c>
      <c r="I455" s="46">
        <v>0</v>
      </c>
      <c r="J455" s="41" t="s">
        <v>3663</v>
      </c>
      <c r="K455" s="41" t="s">
        <v>4488</v>
      </c>
      <c r="L455" s="41" t="s">
        <v>4487</v>
      </c>
      <c r="M455" s="41" t="s">
        <v>3791</v>
      </c>
      <c r="N455" s="41" t="s">
        <v>3671</v>
      </c>
      <c r="O455" s="41" t="s">
        <v>3670</v>
      </c>
    </row>
    <row r="456" spans="1:15" x14ac:dyDescent="0.25">
      <c r="A456" s="41" t="s">
        <v>4934</v>
      </c>
      <c r="B456" s="41" t="s">
        <v>4933</v>
      </c>
      <c r="C456" s="41" t="s">
        <v>3667</v>
      </c>
      <c r="D456" s="41" t="s">
        <v>3666</v>
      </c>
      <c r="E456" s="41" t="s">
        <v>4932</v>
      </c>
      <c r="F456" s="41" t="s">
        <v>4478</v>
      </c>
      <c r="G456" s="46">
        <v>8</v>
      </c>
      <c r="H456" s="46">
        <v>1</v>
      </c>
      <c r="I456" s="46">
        <v>1</v>
      </c>
      <c r="J456" s="41" t="s">
        <v>3663</v>
      </c>
      <c r="K456" s="41" t="s">
        <v>4631</v>
      </c>
      <c r="L456" s="41" t="s">
        <v>4931</v>
      </c>
      <c r="M456" s="41" t="s">
        <v>4311</v>
      </c>
      <c r="N456" s="41" t="s">
        <v>3659</v>
      </c>
      <c r="O456" s="41" t="s">
        <v>3670</v>
      </c>
    </row>
    <row r="457" spans="1:15" x14ac:dyDescent="0.25">
      <c r="A457" s="41" t="s">
        <v>4930</v>
      </c>
      <c r="B457" s="41" t="s">
        <v>4093</v>
      </c>
      <c r="C457" s="41" t="s">
        <v>3667</v>
      </c>
      <c r="D457" s="41" t="s">
        <v>3666</v>
      </c>
      <c r="E457" s="41" t="s">
        <v>4929</v>
      </c>
      <c r="F457" s="41" t="s">
        <v>4478</v>
      </c>
      <c r="G457" s="46">
        <v>8</v>
      </c>
      <c r="H457" s="46">
        <v>1</v>
      </c>
      <c r="I457" s="46">
        <v>1</v>
      </c>
      <c r="J457" s="41" t="s">
        <v>3663</v>
      </c>
      <c r="K457" s="41" t="s">
        <v>528</v>
      </c>
      <c r="L457" s="41" t="s">
        <v>4615</v>
      </c>
      <c r="M457" s="41" t="s">
        <v>3778</v>
      </c>
      <c r="N457" s="41" t="s">
        <v>3671</v>
      </c>
      <c r="O457" s="41" t="s">
        <v>3670</v>
      </c>
    </row>
    <row r="458" spans="1:15" x14ac:dyDescent="0.25">
      <c r="A458" s="41" t="s">
        <v>4928</v>
      </c>
      <c r="B458" s="41" t="s">
        <v>4163</v>
      </c>
      <c r="C458" s="41" t="s">
        <v>3667</v>
      </c>
      <c r="D458" s="41" t="s">
        <v>3666</v>
      </c>
      <c r="E458" s="41" t="s">
        <v>4927</v>
      </c>
      <c r="F458" s="41" t="s">
        <v>4478</v>
      </c>
      <c r="G458" s="46">
        <v>8</v>
      </c>
      <c r="H458" s="46">
        <v>1</v>
      </c>
      <c r="I458" s="46">
        <v>1</v>
      </c>
      <c r="J458" s="41" t="s">
        <v>3663</v>
      </c>
      <c r="K458" s="41" t="s">
        <v>528</v>
      </c>
      <c r="L458" s="41" t="s">
        <v>4583</v>
      </c>
      <c r="M458" s="41" t="s">
        <v>3778</v>
      </c>
      <c r="N458" s="41" t="s">
        <v>3671</v>
      </c>
      <c r="O458" s="41" t="s">
        <v>3670</v>
      </c>
    </row>
    <row r="459" spans="1:15" x14ac:dyDescent="0.25">
      <c r="A459" s="41" t="s">
        <v>4926</v>
      </c>
      <c r="B459" s="41" t="s">
        <v>4163</v>
      </c>
      <c r="C459" s="41" t="s">
        <v>3667</v>
      </c>
      <c r="D459" s="41" t="s">
        <v>3702</v>
      </c>
      <c r="E459" s="41" t="s">
        <v>4925</v>
      </c>
      <c r="F459" s="41" t="s">
        <v>4478</v>
      </c>
      <c r="G459" s="46">
        <v>8</v>
      </c>
      <c r="H459" s="46">
        <v>1</v>
      </c>
      <c r="I459" s="46">
        <v>1</v>
      </c>
      <c r="J459" s="41" t="s">
        <v>3663</v>
      </c>
      <c r="K459" s="41" t="s">
        <v>4604</v>
      </c>
      <c r="L459" s="41" t="s">
        <v>4924</v>
      </c>
      <c r="M459" s="41" t="s">
        <v>3778</v>
      </c>
      <c r="N459" s="41" t="s">
        <v>3671</v>
      </c>
      <c r="O459" s="41" t="s">
        <v>3670</v>
      </c>
    </row>
    <row r="460" spans="1:15" x14ac:dyDescent="0.25">
      <c r="A460" s="41" t="s">
        <v>4926</v>
      </c>
      <c r="B460" s="41" t="s">
        <v>4163</v>
      </c>
      <c r="C460" s="41" t="s">
        <v>3667</v>
      </c>
      <c r="D460" s="41" t="s">
        <v>3666</v>
      </c>
      <c r="E460" s="41" t="s">
        <v>4925</v>
      </c>
      <c r="F460" s="41" t="s">
        <v>4478</v>
      </c>
      <c r="G460" s="46">
        <v>8</v>
      </c>
      <c r="H460" s="46">
        <v>1</v>
      </c>
      <c r="I460" s="46">
        <v>1</v>
      </c>
      <c r="J460" s="41" t="s">
        <v>3663</v>
      </c>
      <c r="K460" s="41" t="s">
        <v>4604</v>
      </c>
      <c r="L460" s="41" t="s">
        <v>4924</v>
      </c>
      <c r="M460" s="41" t="s">
        <v>3778</v>
      </c>
      <c r="N460" s="41" t="s">
        <v>3671</v>
      </c>
      <c r="O460" s="41" t="s">
        <v>3670</v>
      </c>
    </row>
    <row r="461" spans="1:15" x14ac:dyDescent="0.25">
      <c r="A461" s="41" t="s">
        <v>4923</v>
      </c>
      <c r="B461" s="41" t="s">
        <v>4922</v>
      </c>
      <c r="C461" s="41" t="s">
        <v>3667</v>
      </c>
      <c r="D461" s="41" t="s">
        <v>3887</v>
      </c>
      <c r="E461" s="41" t="s">
        <v>4921</v>
      </c>
      <c r="F461" s="41" t="s">
        <v>4478</v>
      </c>
      <c r="G461" s="46">
        <v>8</v>
      </c>
      <c r="H461" s="46">
        <v>1</v>
      </c>
      <c r="I461" s="46">
        <v>1</v>
      </c>
      <c r="J461" s="41" t="s">
        <v>3663</v>
      </c>
      <c r="K461" s="41" t="s">
        <v>528</v>
      </c>
      <c r="L461" s="41" t="s">
        <v>4920</v>
      </c>
      <c r="M461" s="41" t="s">
        <v>3735</v>
      </c>
      <c r="N461" s="41" t="s">
        <v>3671</v>
      </c>
      <c r="O461" s="41" t="s">
        <v>3670</v>
      </c>
    </row>
    <row r="462" spans="1:15" x14ac:dyDescent="0.25">
      <c r="A462" s="41" t="s">
        <v>4923</v>
      </c>
      <c r="B462" s="41" t="s">
        <v>4922</v>
      </c>
      <c r="C462" s="41" t="s">
        <v>3667</v>
      </c>
      <c r="D462" s="41" t="s">
        <v>3666</v>
      </c>
      <c r="E462" s="41" t="s">
        <v>4921</v>
      </c>
      <c r="F462" s="41" t="s">
        <v>4478</v>
      </c>
      <c r="G462" s="46">
        <v>8</v>
      </c>
      <c r="H462" s="46">
        <v>1</v>
      </c>
      <c r="I462" s="46">
        <v>1</v>
      </c>
      <c r="J462" s="41" t="s">
        <v>3663</v>
      </c>
      <c r="K462" s="41" t="s">
        <v>528</v>
      </c>
      <c r="L462" s="41" t="s">
        <v>4920</v>
      </c>
      <c r="M462" s="41" t="s">
        <v>3735</v>
      </c>
      <c r="N462" s="41" t="s">
        <v>3671</v>
      </c>
      <c r="O462" s="41" t="s">
        <v>3670</v>
      </c>
    </row>
    <row r="463" spans="1:15" x14ac:dyDescent="0.25">
      <c r="A463" s="41" t="s">
        <v>4919</v>
      </c>
      <c r="B463" s="41" t="s">
        <v>4918</v>
      </c>
      <c r="C463" s="41" t="s">
        <v>3674</v>
      </c>
      <c r="D463" s="41" t="s">
        <v>3666</v>
      </c>
      <c r="E463" s="41" t="s">
        <v>3606</v>
      </c>
      <c r="F463" s="41" t="s">
        <v>4478</v>
      </c>
      <c r="G463" s="46">
        <v>0</v>
      </c>
      <c r="H463" s="46">
        <v>0</v>
      </c>
      <c r="I463" s="46">
        <v>0</v>
      </c>
      <c r="J463" s="41" t="s">
        <v>3663</v>
      </c>
      <c r="K463" s="41" t="s">
        <v>659</v>
      </c>
      <c r="L463" s="41" t="s">
        <v>4699</v>
      </c>
      <c r="M463" s="41" t="s">
        <v>3763</v>
      </c>
      <c r="N463" s="41" t="s">
        <v>3659</v>
      </c>
      <c r="O463" s="41" t="s">
        <v>3670</v>
      </c>
    </row>
    <row r="464" spans="1:15" x14ac:dyDescent="0.25">
      <c r="A464" s="41" t="s">
        <v>4915</v>
      </c>
      <c r="B464" s="41" t="s">
        <v>4914</v>
      </c>
      <c r="C464" s="41" t="s">
        <v>3667</v>
      </c>
      <c r="D464" s="41" t="s">
        <v>4917</v>
      </c>
      <c r="E464" s="41" t="s">
        <v>4916</v>
      </c>
      <c r="F464" s="41" t="s">
        <v>4478</v>
      </c>
      <c r="G464" s="46">
        <v>8</v>
      </c>
      <c r="H464" s="46">
        <v>1</v>
      </c>
      <c r="I464" s="46">
        <v>1</v>
      </c>
      <c r="J464" s="41" t="s">
        <v>3663</v>
      </c>
      <c r="K464" s="41" t="s">
        <v>659</v>
      </c>
      <c r="L464" s="41" t="s">
        <v>4699</v>
      </c>
      <c r="M464" s="41" t="s">
        <v>3677</v>
      </c>
      <c r="N464" s="41" t="s">
        <v>3659</v>
      </c>
      <c r="O464" s="41" t="s">
        <v>3670</v>
      </c>
    </row>
    <row r="465" spans="1:15" x14ac:dyDescent="0.25">
      <c r="A465" s="41" t="s">
        <v>4915</v>
      </c>
      <c r="B465" s="41" t="s">
        <v>4914</v>
      </c>
      <c r="C465" s="41" t="s">
        <v>3667</v>
      </c>
      <c r="D465" s="41" t="s">
        <v>3947</v>
      </c>
      <c r="E465" s="41" t="s">
        <v>3606</v>
      </c>
      <c r="F465" s="41" t="s">
        <v>4478</v>
      </c>
      <c r="G465" s="46">
        <v>8</v>
      </c>
      <c r="H465" s="46">
        <v>1</v>
      </c>
      <c r="I465" s="46">
        <v>0</v>
      </c>
      <c r="J465" s="41" t="s">
        <v>3663</v>
      </c>
      <c r="K465" s="41" t="s">
        <v>659</v>
      </c>
      <c r="L465" s="41" t="s">
        <v>4699</v>
      </c>
      <c r="M465" s="41" t="s">
        <v>3677</v>
      </c>
      <c r="N465" s="41" t="s">
        <v>3659</v>
      </c>
      <c r="O465" s="41" t="s">
        <v>3670</v>
      </c>
    </row>
    <row r="466" spans="1:15" x14ac:dyDescent="0.25">
      <c r="A466" s="41" t="s">
        <v>4915</v>
      </c>
      <c r="B466" s="41" t="s">
        <v>4914</v>
      </c>
      <c r="C466" s="41" t="s">
        <v>3667</v>
      </c>
      <c r="D466" s="41" t="s">
        <v>3666</v>
      </c>
      <c r="E466" s="41" t="s">
        <v>3606</v>
      </c>
      <c r="F466" s="41" t="s">
        <v>4478</v>
      </c>
      <c r="G466" s="46">
        <v>8</v>
      </c>
      <c r="H466" s="46">
        <v>1</v>
      </c>
      <c r="I466" s="46">
        <v>0</v>
      </c>
      <c r="J466" s="41" t="s">
        <v>3663</v>
      </c>
      <c r="K466" s="41" t="s">
        <v>659</v>
      </c>
      <c r="L466" s="41" t="s">
        <v>4699</v>
      </c>
      <c r="M466" s="41" t="s">
        <v>3677</v>
      </c>
      <c r="N466" s="41" t="s">
        <v>3659</v>
      </c>
      <c r="O466" s="41" t="s">
        <v>3670</v>
      </c>
    </row>
    <row r="467" spans="1:15" x14ac:dyDescent="0.25">
      <c r="A467" s="41" t="s">
        <v>4913</v>
      </c>
      <c r="B467" s="41" t="s">
        <v>4383</v>
      </c>
      <c r="C467" s="41" t="s">
        <v>3667</v>
      </c>
      <c r="D467" s="41" t="s">
        <v>3666</v>
      </c>
      <c r="E467" s="41" t="s">
        <v>4912</v>
      </c>
      <c r="F467" s="41" t="s">
        <v>4478</v>
      </c>
      <c r="G467" s="46">
        <v>8</v>
      </c>
      <c r="H467" s="46">
        <v>1</v>
      </c>
      <c r="I467" s="46">
        <v>1</v>
      </c>
      <c r="J467" s="41" t="s">
        <v>3663</v>
      </c>
      <c r="K467" s="41" t="s">
        <v>659</v>
      </c>
      <c r="L467" s="41" t="s">
        <v>4699</v>
      </c>
      <c r="M467" s="41" t="s">
        <v>4897</v>
      </c>
      <c r="N467" s="41" t="s">
        <v>3671</v>
      </c>
      <c r="O467" s="41" t="s">
        <v>3670</v>
      </c>
    </row>
    <row r="468" spans="1:15" x14ac:dyDescent="0.25">
      <c r="A468" s="41" t="s">
        <v>4911</v>
      </c>
      <c r="B468" s="41" t="s">
        <v>4383</v>
      </c>
      <c r="C468" s="41" t="s">
        <v>3674</v>
      </c>
      <c r="D468" s="41" t="s">
        <v>3666</v>
      </c>
      <c r="E468" s="41" t="s">
        <v>3606</v>
      </c>
      <c r="F468" s="41" t="s">
        <v>4478</v>
      </c>
      <c r="G468" s="46">
        <v>0</v>
      </c>
      <c r="H468" s="46">
        <v>0</v>
      </c>
      <c r="I468" s="46">
        <v>0</v>
      </c>
      <c r="J468" s="41" t="s">
        <v>3663</v>
      </c>
      <c r="K468" s="41" t="s">
        <v>659</v>
      </c>
      <c r="L468" s="41" t="s">
        <v>4699</v>
      </c>
      <c r="M468" s="41" t="s">
        <v>4897</v>
      </c>
      <c r="N468" s="41" t="s">
        <v>3671</v>
      </c>
      <c r="O468" s="41" t="s">
        <v>3670</v>
      </c>
    </row>
    <row r="469" spans="1:15" x14ac:dyDescent="0.25">
      <c r="A469" s="41" t="s">
        <v>4910</v>
      </c>
      <c r="B469" s="41" t="s">
        <v>4909</v>
      </c>
      <c r="C469" s="41" t="s">
        <v>3667</v>
      </c>
      <c r="D469" s="41" t="s">
        <v>3666</v>
      </c>
      <c r="E469" s="41" t="s">
        <v>4908</v>
      </c>
      <c r="F469" s="41" t="s">
        <v>4478</v>
      </c>
      <c r="G469" s="46">
        <v>8</v>
      </c>
      <c r="H469" s="46">
        <v>1</v>
      </c>
      <c r="I469" s="46">
        <v>1</v>
      </c>
      <c r="J469" s="41" t="s">
        <v>3663</v>
      </c>
      <c r="K469" s="41" t="s">
        <v>659</v>
      </c>
      <c r="L469" s="41" t="s">
        <v>4699</v>
      </c>
      <c r="M469" s="41" t="s">
        <v>4897</v>
      </c>
      <c r="N469" s="41" t="s">
        <v>3671</v>
      </c>
      <c r="O469" s="41" t="s">
        <v>3670</v>
      </c>
    </row>
    <row r="470" spans="1:15" x14ac:dyDescent="0.25">
      <c r="A470" s="41" t="s">
        <v>4907</v>
      </c>
      <c r="B470" s="41" t="s">
        <v>4383</v>
      </c>
      <c r="C470" s="41" t="s">
        <v>3667</v>
      </c>
      <c r="D470" s="41" t="s">
        <v>3690</v>
      </c>
      <c r="E470" s="41" t="s">
        <v>4906</v>
      </c>
      <c r="F470" s="41" t="s">
        <v>4478</v>
      </c>
      <c r="G470" s="46">
        <v>8</v>
      </c>
      <c r="H470" s="46">
        <v>1</v>
      </c>
      <c r="I470" s="46">
        <v>1</v>
      </c>
      <c r="J470" s="41" t="s">
        <v>3663</v>
      </c>
      <c r="K470" s="41" t="s">
        <v>659</v>
      </c>
      <c r="L470" s="41" t="s">
        <v>4699</v>
      </c>
      <c r="M470" s="41" t="s">
        <v>4897</v>
      </c>
      <c r="N470" s="41" t="s">
        <v>3671</v>
      </c>
      <c r="O470" s="41" t="s">
        <v>3670</v>
      </c>
    </row>
    <row r="471" spans="1:15" x14ac:dyDescent="0.25">
      <c r="A471" s="41" t="s">
        <v>4907</v>
      </c>
      <c r="B471" s="41" t="s">
        <v>4383</v>
      </c>
      <c r="C471" s="41" t="s">
        <v>3667</v>
      </c>
      <c r="D471" s="41" t="s">
        <v>3666</v>
      </c>
      <c r="E471" s="41" t="s">
        <v>4906</v>
      </c>
      <c r="F471" s="41" t="s">
        <v>4478</v>
      </c>
      <c r="G471" s="46">
        <v>8</v>
      </c>
      <c r="H471" s="46">
        <v>1</v>
      </c>
      <c r="I471" s="46">
        <v>1</v>
      </c>
      <c r="J471" s="41" t="s">
        <v>3663</v>
      </c>
      <c r="K471" s="41" t="s">
        <v>659</v>
      </c>
      <c r="L471" s="41" t="s">
        <v>4699</v>
      </c>
      <c r="M471" s="41" t="s">
        <v>4897</v>
      </c>
      <c r="N471" s="41" t="s">
        <v>3671</v>
      </c>
      <c r="O471" s="41" t="s">
        <v>3670</v>
      </c>
    </row>
    <row r="472" spans="1:15" x14ac:dyDescent="0.25">
      <c r="A472" s="41" t="s">
        <v>4905</v>
      </c>
      <c r="B472" s="41" t="s">
        <v>4383</v>
      </c>
      <c r="C472" s="41" t="s">
        <v>3667</v>
      </c>
      <c r="D472" s="41" t="s">
        <v>3666</v>
      </c>
      <c r="E472" s="41" t="s">
        <v>4904</v>
      </c>
      <c r="F472" s="41" t="s">
        <v>4478</v>
      </c>
      <c r="G472" s="46">
        <v>8</v>
      </c>
      <c r="H472" s="46">
        <v>1</v>
      </c>
      <c r="I472" s="46">
        <v>1</v>
      </c>
      <c r="J472" s="41" t="s">
        <v>3663</v>
      </c>
      <c r="K472" s="41" t="s">
        <v>659</v>
      </c>
      <c r="L472" s="41" t="s">
        <v>4699</v>
      </c>
      <c r="M472" s="41" t="s">
        <v>4897</v>
      </c>
      <c r="N472" s="41" t="s">
        <v>3671</v>
      </c>
      <c r="O472" s="41" t="s">
        <v>3670</v>
      </c>
    </row>
    <row r="473" spans="1:15" x14ac:dyDescent="0.25">
      <c r="A473" s="41" t="s">
        <v>4903</v>
      </c>
      <c r="B473" s="41" t="s">
        <v>4383</v>
      </c>
      <c r="C473" s="41" t="s">
        <v>3667</v>
      </c>
      <c r="D473" s="41" t="s">
        <v>3666</v>
      </c>
      <c r="E473" s="41" t="s">
        <v>4902</v>
      </c>
      <c r="F473" s="41" t="s">
        <v>4478</v>
      </c>
      <c r="G473" s="46">
        <v>8</v>
      </c>
      <c r="H473" s="46">
        <v>1</v>
      </c>
      <c r="I473" s="46">
        <v>1</v>
      </c>
      <c r="J473" s="41" t="s">
        <v>3663</v>
      </c>
      <c r="K473" s="41" t="s">
        <v>659</v>
      </c>
      <c r="L473" s="41" t="s">
        <v>4699</v>
      </c>
      <c r="M473" s="41" t="s">
        <v>4897</v>
      </c>
      <c r="N473" s="41" t="s">
        <v>3671</v>
      </c>
      <c r="O473" s="41" t="s">
        <v>3670</v>
      </c>
    </row>
    <row r="474" spans="1:15" x14ac:dyDescent="0.25">
      <c r="A474" s="41" t="s">
        <v>4900</v>
      </c>
      <c r="B474" s="41" t="s">
        <v>4386</v>
      </c>
      <c r="C474" s="41" t="s">
        <v>3667</v>
      </c>
      <c r="D474" s="41" t="s">
        <v>4901</v>
      </c>
      <c r="E474" s="41" t="s">
        <v>3606</v>
      </c>
      <c r="F474" s="41" t="s">
        <v>4478</v>
      </c>
      <c r="G474" s="46">
        <v>8</v>
      </c>
      <c r="H474" s="46">
        <v>1</v>
      </c>
      <c r="I474" s="46">
        <v>0</v>
      </c>
      <c r="J474" s="41" t="s">
        <v>3663</v>
      </c>
      <c r="K474" s="41" t="s">
        <v>659</v>
      </c>
      <c r="L474" s="41" t="s">
        <v>4699</v>
      </c>
      <c r="M474" s="41" t="s">
        <v>4897</v>
      </c>
      <c r="N474" s="41" t="s">
        <v>3671</v>
      </c>
      <c r="O474" s="41" t="s">
        <v>3670</v>
      </c>
    </row>
    <row r="475" spans="1:15" x14ac:dyDescent="0.25">
      <c r="A475" s="41" t="s">
        <v>4900</v>
      </c>
      <c r="B475" s="41" t="s">
        <v>4386</v>
      </c>
      <c r="C475" s="41" t="s">
        <v>3667</v>
      </c>
      <c r="D475" s="41" t="s">
        <v>3708</v>
      </c>
      <c r="E475" s="41" t="s">
        <v>4899</v>
      </c>
      <c r="F475" s="41" t="s">
        <v>4478</v>
      </c>
      <c r="G475" s="46">
        <v>8</v>
      </c>
      <c r="H475" s="46">
        <v>1</v>
      </c>
      <c r="I475" s="46">
        <v>1</v>
      </c>
      <c r="J475" s="41" t="s">
        <v>3663</v>
      </c>
      <c r="K475" s="41" t="s">
        <v>659</v>
      </c>
      <c r="L475" s="41" t="s">
        <v>4699</v>
      </c>
      <c r="M475" s="41" t="s">
        <v>4897</v>
      </c>
      <c r="N475" s="41" t="s">
        <v>3671</v>
      </c>
      <c r="O475" s="41" t="s">
        <v>3670</v>
      </c>
    </row>
    <row r="476" spans="1:15" x14ac:dyDescent="0.25">
      <c r="A476" s="41" t="s">
        <v>4900</v>
      </c>
      <c r="B476" s="41" t="s">
        <v>4386</v>
      </c>
      <c r="C476" s="41" t="s">
        <v>3667</v>
      </c>
      <c r="D476" s="41" t="s">
        <v>3666</v>
      </c>
      <c r="E476" s="41" t="s">
        <v>4899</v>
      </c>
      <c r="F476" s="41" t="s">
        <v>4478</v>
      </c>
      <c r="G476" s="46">
        <v>8</v>
      </c>
      <c r="H476" s="46">
        <v>1</v>
      </c>
      <c r="I476" s="46">
        <v>1</v>
      </c>
      <c r="J476" s="41" t="s">
        <v>3663</v>
      </c>
      <c r="K476" s="41" t="s">
        <v>659</v>
      </c>
      <c r="L476" s="41" t="s">
        <v>4699</v>
      </c>
      <c r="M476" s="41" t="s">
        <v>4897</v>
      </c>
      <c r="N476" s="41" t="s">
        <v>3671</v>
      </c>
      <c r="O476" s="41" t="s">
        <v>3670</v>
      </c>
    </row>
    <row r="477" spans="1:15" x14ac:dyDescent="0.25">
      <c r="A477" s="41" t="s">
        <v>4898</v>
      </c>
      <c r="B477" s="41" t="s">
        <v>4386</v>
      </c>
      <c r="C477" s="41" t="s">
        <v>3667</v>
      </c>
      <c r="D477" s="41" t="s">
        <v>3666</v>
      </c>
      <c r="E477" s="41" t="s">
        <v>3606</v>
      </c>
      <c r="F477" s="41" t="s">
        <v>4478</v>
      </c>
      <c r="G477" s="46">
        <v>8</v>
      </c>
      <c r="H477" s="46">
        <v>1</v>
      </c>
      <c r="I477" s="46">
        <v>0</v>
      </c>
      <c r="J477" s="41" t="s">
        <v>3663</v>
      </c>
      <c r="K477" s="41" t="s">
        <v>659</v>
      </c>
      <c r="L477" s="41" t="s">
        <v>4699</v>
      </c>
      <c r="M477" s="41" t="s">
        <v>4897</v>
      </c>
      <c r="N477" s="41" t="s">
        <v>3671</v>
      </c>
      <c r="O477" s="41" t="s">
        <v>3670</v>
      </c>
    </row>
    <row r="478" spans="1:15" x14ac:dyDescent="0.25">
      <c r="A478" s="41" t="s">
        <v>4896</v>
      </c>
      <c r="B478" s="41" t="s">
        <v>4895</v>
      </c>
      <c r="C478" s="41" t="s">
        <v>3667</v>
      </c>
      <c r="D478" s="41" t="s">
        <v>3689</v>
      </c>
      <c r="E478" s="41" t="s">
        <v>3606</v>
      </c>
      <c r="F478" s="41" t="s">
        <v>4478</v>
      </c>
      <c r="G478" s="46">
        <v>8</v>
      </c>
      <c r="H478" s="46">
        <v>1</v>
      </c>
      <c r="I478" s="46">
        <v>0</v>
      </c>
      <c r="J478" s="41" t="s">
        <v>3663</v>
      </c>
      <c r="K478" s="41" t="s">
        <v>659</v>
      </c>
      <c r="L478" s="41" t="s">
        <v>4699</v>
      </c>
      <c r="M478" s="41" t="s">
        <v>4893</v>
      </c>
      <c r="N478" s="41" t="s">
        <v>3659</v>
      </c>
      <c r="O478" s="41" t="s">
        <v>3670</v>
      </c>
    </row>
    <row r="479" spans="1:15" x14ac:dyDescent="0.25">
      <c r="A479" s="41" t="s">
        <v>4896</v>
      </c>
      <c r="B479" s="41" t="s">
        <v>4895</v>
      </c>
      <c r="C479" s="41" t="s">
        <v>3667</v>
      </c>
      <c r="D479" s="41" t="s">
        <v>3688</v>
      </c>
      <c r="E479" s="41" t="s">
        <v>4894</v>
      </c>
      <c r="F479" s="41" t="s">
        <v>4478</v>
      </c>
      <c r="G479" s="46">
        <v>8</v>
      </c>
      <c r="H479" s="46">
        <v>1</v>
      </c>
      <c r="I479" s="46">
        <v>1</v>
      </c>
      <c r="J479" s="41" t="s">
        <v>3663</v>
      </c>
      <c r="K479" s="41" t="s">
        <v>659</v>
      </c>
      <c r="L479" s="41" t="s">
        <v>4699</v>
      </c>
      <c r="M479" s="41" t="s">
        <v>4893</v>
      </c>
      <c r="N479" s="41" t="s">
        <v>3659</v>
      </c>
      <c r="O479" s="41" t="s">
        <v>3670</v>
      </c>
    </row>
    <row r="480" spans="1:15" x14ac:dyDescent="0.25">
      <c r="A480" s="41" t="s">
        <v>4896</v>
      </c>
      <c r="B480" s="41" t="s">
        <v>4895</v>
      </c>
      <c r="C480" s="41" t="s">
        <v>3667</v>
      </c>
      <c r="D480" s="41" t="s">
        <v>3666</v>
      </c>
      <c r="E480" s="41" t="s">
        <v>4894</v>
      </c>
      <c r="F480" s="41" t="s">
        <v>4478</v>
      </c>
      <c r="G480" s="46">
        <v>8</v>
      </c>
      <c r="H480" s="46">
        <v>1</v>
      </c>
      <c r="I480" s="46">
        <v>1</v>
      </c>
      <c r="J480" s="41" t="s">
        <v>3663</v>
      </c>
      <c r="K480" s="41" t="s">
        <v>659</v>
      </c>
      <c r="L480" s="41" t="s">
        <v>4699</v>
      </c>
      <c r="M480" s="41" t="s">
        <v>4893</v>
      </c>
      <c r="N480" s="41" t="s">
        <v>3659</v>
      </c>
      <c r="O480" s="41" t="s">
        <v>3670</v>
      </c>
    </row>
    <row r="481" spans="1:15" x14ac:dyDescent="0.25">
      <c r="A481" s="41" t="s">
        <v>4892</v>
      </c>
      <c r="B481" s="41" t="s">
        <v>4366</v>
      </c>
      <c r="C481" s="41" t="s">
        <v>3667</v>
      </c>
      <c r="D481" s="41" t="s">
        <v>3666</v>
      </c>
      <c r="E481" s="41" t="s">
        <v>4891</v>
      </c>
      <c r="F481" s="41" t="s">
        <v>4478</v>
      </c>
      <c r="G481" s="46">
        <v>8</v>
      </c>
      <c r="H481" s="46">
        <v>1</v>
      </c>
      <c r="I481" s="46">
        <v>1</v>
      </c>
      <c r="J481" s="41" t="s">
        <v>3663</v>
      </c>
      <c r="K481" s="41" t="s">
        <v>659</v>
      </c>
      <c r="L481" s="41" t="s">
        <v>4881</v>
      </c>
      <c r="M481" s="41" t="s">
        <v>4880</v>
      </c>
      <c r="N481" s="41" t="s">
        <v>3671</v>
      </c>
      <c r="O481" s="41" t="s">
        <v>3670</v>
      </c>
    </row>
    <row r="482" spans="1:15" x14ac:dyDescent="0.25">
      <c r="A482" s="41" t="s">
        <v>4890</v>
      </c>
      <c r="B482" s="41" t="s">
        <v>4366</v>
      </c>
      <c r="C482" s="41" t="s">
        <v>3667</v>
      </c>
      <c r="D482" s="41" t="s">
        <v>3666</v>
      </c>
      <c r="E482" s="41" t="s">
        <v>4889</v>
      </c>
      <c r="F482" s="41" t="s">
        <v>4478</v>
      </c>
      <c r="G482" s="46">
        <v>8</v>
      </c>
      <c r="H482" s="46">
        <v>1</v>
      </c>
      <c r="I482" s="46">
        <v>1</v>
      </c>
      <c r="J482" s="41" t="s">
        <v>3663</v>
      </c>
      <c r="K482" s="41" t="s">
        <v>659</v>
      </c>
      <c r="L482" s="41" t="s">
        <v>4881</v>
      </c>
      <c r="M482" s="41" t="s">
        <v>4880</v>
      </c>
      <c r="N482" s="41" t="s">
        <v>3671</v>
      </c>
      <c r="O482" s="41" t="s">
        <v>3670</v>
      </c>
    </row>
    <row r="483" spans="1:15" x14ac:dyDescent="0.25">
      <c r="A483" s="41" t="s">
        <v>4888</v>
      </c>
      <c r="B483" s="41" t="s">
        <v>4366</v>
      </c>
      <c r="C483" s="41" t="s">
        <v>3674</v>
      </c>
      <c r="D483" s="41" t="s">
        <v>3666</v>
      </c>
      <c r="E483" s="41" t="s">
        <v>3606</v>
      </c>
      <c r="F483" s="41" t="s">
        <v>4478</v>
      </c>
      <c r="G483" s="46">
        <v>0</v>
      </c>
      <c r="H483" s="46">
        <v>0</v>
      </c>
      <c r="I483" s="46">
        <v>0</v>
      </c>
      <c r="J483" s="41" t="s">
        <v>3663</v>
      </c>
      <c r="K483" s="41" t="s">
        <v>659</v>
      </c>
      <c r="L483" s="41" t="s">
        <v>4881</v>
      </c>
      <c r="M483" s="41" t="s">
        <v>4880</v>
      </c>
      <c r="N483" s="41" t="s">
        <v>3671</v>
      </c>
      <c r="O483" s="41" t="s">
        <v>3670</v>
      </c>
    </row>
    <row r="484" spans="1:15" x14ac:dyDescent="0.25">
      <c r="A484" s="41" t="s">
        <v>4887</v>
      </c>
      <c r="B484" s="41" t="s">
        <v>4366</v>
      </c>
      <c r="C484" s="41" t="s">
        <v>3667</v>
      </c>
      <c r="D484" s="41" t="s">
        <v>3666</v>
      </c>
      <c r="E484" s="41" t="s">
        <v>4886</v>
      </c>
      <c r="F484" s="41" t="s">
        <v>4478</v>
      </c>
      <c r="G484" s="46">
        <v>8</v>
      </c>
      <c r="H484" s="46">
        <v>1</v>
      </c>
      <c r="I484" s="46">
        <v>1</v>
      </c>
      <c r="J484" s="41" t="s">
        <v>3663</v>
      </c>
      <c r="K484" s="41" t="s">
        <v>659</v>
      </c>
      <c r="L484" s="41" t="s">
        <v>4881</v>
      </c>
      <c r="M484" s="41" t="s">
        <v>4880</v>
      </c>
      <c r="N484" s="41" t="s">
        <v>3671</v>
      </c>
      <c r="O484" s="41" t="s">
        <v>3670</v>
      </c>
    </row>
    <row r="485" spans="1:15" x14ac:dyDescent="0.25">
      <c r="A485" s="41" t="s">
        <v>4884</v>
      </c>
      <c r="B485" s="41" t="s">
        <v>4366</v>
      </c>
      <c r="C485" s="41" t="s">
        <v>3667</v>
      </c>
      <c r="D485" s="41" t="s">
        <v>3734</v>
      </c>
      <c r="E485" s="41" t="s">
        <v>4885</v>
      </c>
      <c r="F485" s="41" t="s">
        <v>4478</v>
      </c>
      <c r="G485" s="46">
        <v>8</v>
      </c>
      <c r="H485" s="46">
        <v>1</v>
      </c>
      <c r="I485" s="46">
        <v>1</v>
      </c>
      <c r="J485" s="41" t="s">
        <v>3663</v>
      </c>
      <c r="K485" s="41" t="s">
        <v>659</v>
      </c>
      <c r="L485" s="41" t="s">
        <v>4881</v>
      </c>
      <c r="M485" s="41" t="s">
        <v>4880</v>
      </c>
      <c r="N485" s="41" t="s">
        <v>3671</v>
      </c>
      <c r="O485" s="41" t="s">
        <v>3670</v>
      </c>
    </row>
    <row r="486" spans="1:15" x14ac:dyDescent="0.25">
      <c r="A486" s="41" t="s">
        <v>4884</v>
      </c>
      <c r="B486" s="41" t="s">
        <v>4366</v>
      </c>
      <c r="C486" s="41" t="s">
        <v>3667</v>
      </c>
      <c r="D486" s="41" t="s">
        <v>3947</v>
      </c>
      <c r="E486" s="41" t="s">
        <v>3606</v>
      </c>
      <c r="F486" s="41" t="s">
        <v>4478</v>
      </c>
      <c r="G486" s="46">
        <v>8</v>
      </c>
      <c r="H486" s="46">
        <v>1</v>
      </c>
      <c r="I486" s="46">
        <v>0</v>
      </c>
      <c r="J486" s="41" t="s">
        <v>3663</v>
      </c>
      <c r="K486" s="41" t="s">
        <v>659</v>
      </c>
      <c r="L486" s="41" t="s">
        <v>4881</v>
      </c>
      <c r="M486" s="41" t="s">
        <v>4880</v>
      </c>
      <c r="N486" s="41" t="s">
        <v>3671</v>
      </c>
      <c r="O486" s="41" t="s">
        <v>3670</v>
      </c>
    </row>
    <row r="487" spans="1:15" x14ac:dyDescent="0.25">
      <c r="A487" s="41" t="s">
        <v>4884</v>
      </c>
      <c r="B487" s="41" t="s">
        <v>4366</v>
      </c>
      <c r="C487" s="41" t="s">
        <v>3674</v>
      </c>
      <c r="D487" s="41" t="s">
        <v>3666</v>
      </c>
      <c r="E487" s="41" t="s">
        <v>3606</v>
      </c>
      <c r="F487" s="41" t="s">
        <v>4478</v>
      </c>
      <c r="G487" s="46">
        <v>0</v>
      </c>
      <c r="H487" s="46">
        <v>0</v>
      </c>
      <c r="I487" s="46">
        <v>0</v>
      </c>
      <c r="J487" s="41" t="s">
        <v>3663</v>
      </c>
      <c r="K487" s="41" t="s">
        <v>659</v>
      </c>
      <c r="L487" s="41" t="s">
        <v>4881</v>
      </c>
      <c r="M487" s="41" t="s">
        <v>4880</v>
      </c>
      <c r="N487" s="41" t="s">
        <v>3671</v>
      </c>
      <c r="O487" s="41" t="s">
        <v>3670</v>
      </c>
    </row>
    <row r="488" spans="1:15" x14ac:dyDescent="0.25">
      <c r="A488" s="41" t="s">
        <v>4883</v>
      </c>
      <c r="B488" s="41" t="s">
        <v>4363</v>
      </c>
      <c r="C488" s="41" t="s">
        <v>3667</v>
      </c>
      <c r="D488" s="41" t="s">
        <v>4169</v>
      </c>
      <c r="E488" s="41" t="s">
        <v>4882</v>
      </c>
      <c r="F488" s="41" t="s">
        <v>4478</v>
      </c>
      <c r="G488" s="46">
        <v>8</v>
      </c>
      <c r="H488" s="46">
        <v>1</v>
      </c>
      <c r="I488" s="46">
        <v>1</v>
      </c>
      <c r="J488" s="41" t="s">
        <v>3663</v>
      </c>
      <c r="K488" s="41" t="s">
        <v>659</v>
      </c>
      <c r="L488" s="41" t="s">
        <v>4881</v>
      </c>
      <c r="M488" s="41" t="s">
        <v>4880</v>
      </c>
      <c r="N488" s="41" t="s">
        <v>3671</v>
      </c>
      <c r="O488" s="41" t="s">
        <v>3670</v>
      </c>
    </row>
    <row r="489" spans="1:15" x14ac:dyDescent="0.25">
      <c r="A489" s="41" t="s">
        <v>4883</v>
      </c>
      <c r="B489" s="41" t="s">
        <v>4363</v>
      </c>
      <c r="C489" s="41" t="s">
        <v>3667</v>
      </c>
      <c r="D489" s="41" t="s">
        <v>3666</v>
      </c>
      <c r="E489" s="41" t="s">
        <v>4882</v>
      </c>
      <c r="F489" s="41" t="s">
        <v>4478</v>
      </c>
      <c r="G489" s="46">
        <v>8</v>
      </c>
      <c r="H489" s="46">
        <v>1</v>
      </c>
      <c r="I489" s="46">
        <v>1</v>
      </c>
      <c r="J489" s="41" t="s">
        <v>3663</v>
      </c>
      <c r="K489" s="41" t="s">
        <v>659</v>
      </c>
      <c r="L489" s="41" t="s">
        <v>4881</v>
      </c>
      <c r="M489" s="41" t="s">
        <v>4880</v>
      </c>
      <c r="N489" s="41" t="s">
        <v>3671</v>
      </c>
      <c r="O489" s="41" t="s">
        <v>3670</v>
      </c>
    </row>
    <row r="490" spans="1:15" x14ac:dyDescent="0.25">
      <c r="A490" s="41" t="s">
        <v>4879</v>
      </c>
      <c r="B490" s="41" t="s">
        <v>4023</v>
      </c>
      <c r="C490" s="41" t="s">
        <v>3667</v>
      </c>
      <c r="D490" s="41" t="s">
        <v>3666</v>
      </c>
      <c r="E490" s="41" t="s">
        <v>4878</v>
      </c>
      <c r="F490" s="41" t="s">
        <v>3664</v>
      </c>
      <c r="G490" s="46">
        <v>8</v>
      </c>
      <c r="H490" s="46">
        <v>1</v>
      </c>
      <c r="I490" s="46">
        <v>1</v>
      </c>
      <c r="J490" s="41" t="s">
        <v>3663</v>
      </c>
      <c r="K490" s="41" t="s">
        <v>3684</v>
      </c>
      <c r="L490" s="41" t="s">
        <v>3683</v>
      </c>
      <c r="M490" s="41" t="s">
        <v>4021</v>
      </c>
      <c r="N490" s="41" t="s">
        <v>3659</v>
      </c>
      <c r="O490" s="41" t="s">
        <v>3670</v>
      </c>
    </row>
    <row r="491" spans="1:15" x14ac:dyDescent="0.25">
      <c r="A491" s="41" t="s">
        <v>4877</v>
      </c>
      <c r="B491" s="41" t="s">
        <v>4017</v>
      </c>
      <c r="C491" s="41" t="s">
        <v>3667</v>
      </c>
      <c r="D491" s="41" t="s">
        <v>3666</v>
      </c>
      <c r="E491" s="41" t="s">
        <v>3606</v>
      </c>
      <c r="F491" s="41" t="s">
        <v>3664</v>
      </c>
      <c r="G491" s="46">
        <v>8</v>
      </c>
      <c r="H491" s="46">
        <v>1</v>
      </c>
      <c r="I491" s="46">
        <v>0</v>
      </c>
      <c r="J491" s="41" t="s">
        <v>3663</v>
      </c>
      <c r="K491" s="41" t="s">
        <v>659</v>
      </c>
      <c r="L491" s="41" t="s">
        <v>3683</v>
      </c>
      <c r="M491" s="41" t="s">
        <v>3703</v>
      </c>
      <c r="N491" s="41" t="s">
        <v>3671</v>
      </c>
      <c r="O491" s="41" t="s">
        <v>3670</v>
      </c>
    </row>
    <row r="492" spans="1:15" x14ac:dyDescent="0.25">
      <c r="A492" s="41" t="s">
        <v>4876</v>
      </c>
      <c r="B492" s="41" t="s">
        <v>4017</v>
      </c>
      <c r="C492" s="41" t="s">
        <v>3674</v>
      </c>
      <c r="D492" s="41" t="s">
        <v>3666</v>
      </c>
      <c r="E492" s="41" t="s">
        <v>3606</v>
      </c>
      <c r="F492" s="41" t="s">
        <v>3664</v>
      </c>
      <c r="G492" s="46">
        <v>0</v>
      </c>
      <c r="H492" s="46">
        <v>0</v>
      </c>
      <c r="I492" s="46">
        <v>0</v>
      </c>
      <c r="J492" s="41" t="s">
        <v>3663</v>
      </c>
      <c r="K492" s="41" t="s">
        <v>659</v>
      </c>
      <c r="L492" s="41" t="s">
        <v>3683</v>
      </c>
      <c r="M492" s="41" t="s">
        <v>3703</v>
      </c>
      <c r="N492" s="41" t="s">
        <v>3671</v>
      </c>
      <c r="O492" s="41" t="s">
        <v>3670</v>
      </c>
    </row>
    <row r="493" spans="1:15" x14ac:dyDescent="0.25">
      <c r="A493" s="41" t="s">
        <v>4875</v>
      </c>
      <c r="B493" s="41" t="s">
        <v>4017</v>
      </c>
      <c r="C493" s="41" t="s">
        <v>3667</v>
      </c>
      <c r="D493" s="41" t="s">
        <v>3708</v>
      </c>
      <c r="E493" s="41" t="s">
        <v>4874</v>
      </c>
      <c r="F493" s="41" t="s">
        <v>3664</v>
      </c>
      <c r="G493" s="46">
        <v>8</v>
      </c>
      <c r="H493" s="46">
        <v>1</v>
      </c>
      <c r="I493" s="46">
        <v>1</v>
      </c>
      <c r="J493" s="41" t="s">
        <v>3663</v>
      </c>
      <c r="K493" s="41" t="s">
        <v>3684</v>
      </c>
      <c r="L493" s="41" t="s">
        <v>3683</v>
      </c>
      <c r="M493" s="41" t="s">
        <v>3703</v>
      </c>
      <c r="N493" s="41" t="s">
        <v>3671</v>
      </c>
      <c r="O493" s="41" t="s">
        <v>3670</v>
      </c>
    </row>
    <row r="494" spans="1:15" x14ac:dyDescent="0.25">
      <c r="A494" s="41" t="s">
        <v>4875</v>
      </c>
      <c r="B494" s="41" t="s">
        <v>4017</v>
      </c>
      <c r="C494" s="41" t="s">
        <v>3667</v>
      </c>
      <c r="D494" s="41" t="s">
        <v>3707</v>
      </c>
      <c r="E494" s="41" t="s">
        <v>4874</v>
      </c>
      <c r="F494" s="41" t="s">
        <v>3664</v>
      </c>
      <c r="G494" s="46">
        <v>8</v>
      </c>
      <c r="H494" s="46">
        <v>1</v>
      </c>
      <c r="I494" s="46">
        <v>1</v>
      </c>
      <c r="J494" s="41" t="s">
        <v>3663</v>
      </c>
      <c r="K494" s="41" t="s">
        <v>3684</v>
      </c>
      <c r="L494" s="41" t="s">
        <v>3683</v>
      </c>
      <c r="M494" s="41" t="s">
        <v>3703</v>
      </c>
      <c r="N494" s="41" t="s">
        <v>3671</v>
      </c>
      <c r="O494" s="41" t="s">
        <v>3670</v>
      </c>
    </row>
    <row r="495" spans="1:15" x14ac:dyDescent="0.25">
      <c r="A495" s="41" t="s">
        <v>4875</v>
      </c>
      <c r="B495" s="41" t="s">
        <v>4017</v>
      </c>
      <c r="C495" s="41" t="s">
        <v>3667</v>
      </c>
      <c r="D495" s="41" t="s">
        <v>3666</v>
      </c>
      <c r="E495" s="41" t="s">
        <v>4874</v>
      </c>
      <c r="F495" s="41" t="s">
        <v>3664</v>
      </c>
      <c r="G495" s="46">
        <v>8</v>
      </c>
      <c r="H495" s="46">
        <v>1</v>
      </c>
      <c r="I495" s="46">
        <v>1</v>
      </c>
      <c r="J495" s="41" t="s">
        <v>3663</v>
      </c>
      <c r="K495" s="41" t="s">
        <v>3684</v>
      </c>
      <c r="L495" s="41" t="s">
        <v>3683</v>
      </c>
      <c r="M495" s="41" t="s">
        <v>3703</v>
      </c>
      <c r="N495" s="41" t="s">
        <v>3671</v>
      </c>
      <c r="O495" s="41" t="s">
        <v>3670</v>
      </c>
    </row>
    <row r="496" spans="1:15" x14ac:dyDescent="0.25">
      <c r="A496" s="41" t="s">
        <v>4873</v>
      </c>
      <c r="B496" s="41" t="s">
        <v>4017</v>
      </c>
      <c r="C496" s="41" t="s">
        <v>3667</v>
      </c>
      <c r="D496" s="41" t="s">
        <v>3708</v>
      </c>
      <c r="E496" s="41" t="s">
        <v>4872</v>
      </c>
      <c r="F496" s="41" t="s">
        <v>3664</v>
      </c>
      <c r="G496" s="46">
        <v>8</v>
      </c>
      <c r="H496" s="46">
        <v>1</v>
      </c>
      <c r="I496" s="46">
        <v>1</v>
      </c>
      <c r="J496" s="41" t="s">
        <v>3663</v>
      </c>
      <c r="K496" s="41" t="s">
        <v>659</v>
      </c>
      <c r="L496" s="41" t="s">
        <v>3683</v>
      </c>
      <c r="M496" s="41" t="s">
        <v>3703</v>
      </c>
      <c r="N496" s="41" t="s">
        <v>3671</v>
      </c>
      <c r="O496" s="41" t="s">
        <v>3670</v>
      </c>
    </row>
    <row r="497" spans="1:15" x14ac:dyDescent="0.25">
      <c r="A497" s="41" t="s">
        <v>4873</v>
      </c>
      <c r="B497" s="41" t="s">
        <v>4017</v>
      </c>
      <c r="C497" s="41" t="s">
        <v>3667</v>
      </c>
      <c r="D497" s="41" t="s">
        <v>3707</v>
      </c>
      <c r="E497" s="41" t="s">
        <v>4872</v>
      </c>
      <c r="F497" s="41" t="s">
        <v>3664</v>
      </c>
      <c r="G497" s="46">
        <v>8</v>
      </c>
      <c r="H497" s="46">
        <v>1</v>
      </c>
      <c r="I497" s="46">
        <v>1</v>
      </c>
      <c r="J497" s="41" t="s">
        <v>3663</v>
      </c>
      <c r="K497" s="41" t="s">
        <v>659</v>
      </c>
      <c r="L497" s="41" t="s">
        <v>3683</v>
      </c>
      <c r="M497" s="41" t="s">
        <v>3703</v>
      </c>
      <c r="N497" s="41" t="s">
        <v>3671</v>
      </c>
      <c r="O497" s="41" t="s">
        <v>3670</v>
      </c>
    </row>
    <row r="498" spans="1:15" x14ac:dyDescent="0.25">
      <c r="A498" s="41" t="s">
        <v>4873</v>
      </c>
      <c r="B498" s="41" t="s">
        <v>4017</v>
      </c>
      <c r="C498" s="41" t="s">
        <v>3667</v>
      </c>
      <c r="D498" s="41" t="s">
        <v>3666</v>
      </c>
      <c r="E498" s="41" t="s">
        <v>4872</v>
      </c>
      <c r="F498" s="41" t="s">
        <v>3664</v>
      </c>
      <c r="G498" s="46">
        <v>8</v>
      </c>
      <c r="H498" s="46">
        <v>1</v>
      </c>
      <c r="I498" s="46">
        <v>1</v>
      </c>
      <c r="J498" s="41" t="s">
        <v>3663</v>
      </c>
      <c r="K498" s="41" t="s">
        <v>659</v>
      </c>
      <c r="L498" s="41" t="s">
        <v>3683</v>
      </c>
      <c r="M498" s="41" t="s">
        <v>3703</v>
      </c>
      <c r="N498" s="41" t="s">
        <v>3671</v>
      </c>
      <c r="O498" s="41" t="s">
        <v>3670</v>
      </c>
    </row>
    <row r="499" spans="1:15" x14ac:dyDescent="0.25">
      <c r="A499" s="41" t="s">
        <v>4871</v>
      </c>
      <c r="B499" s="41" t="s">
        <v>4017</v>
      </c>
      <c r="C499" s="41" t="s">
        <v>3674</v>
      </c>
      <c r="D499" s="41" t="s">
        <v>3666</v>
      </c>
      <c r="E499" s="41" t="s">
        <v>3606</v>
      </c>
      <c r="F499" s="41" t="s">
        <v>3664</v>
      </c>
      <c r="G499" s="46">
        <v>0</v>
      </c>
      <c r="H499" s="46">
        <v>0</v>
      </c>
      <c r="I499" s="46">
        <v>0</v>
      </c>
      <c r="J499" s="41" t="s">
        <v>3663</v>
      </c>
      <c r="K499" s="41" t="s">
        <v>3684</v>
      </c>
      <c r="L499" s="41" t="s">
        <v>3683</v>
      </c>
      <c r="M499" s="41" t="s">
        <v>3703</v>
      </c>
      <c r="N499" s="41" t="s">
        <v>3671</v>
      </c>
      <c r="O499" s="41" t="s">
        <v>3670</v>
      </c>
    </row>
    <row r="500" spans="1:15" x14ac:dyDescent="0.25">
      <c r="A500" s="41" t="s">
        <v>4870</v>
      </c>
      <c r="B500" s="41" t="s">
        <v>3705</v>
      </c>
      <c r="C500" s="41" t="s">
        <v>3667</v>
      </c>
      <c r="D500" s="41" t="s">
        <v>3708</v>
      </c>
      <c r="E500" s="41" t="s">
        <v>4869</v>
      </c>
      <c r="F500" s="41" t="s">
        <v>3664</v>
      </c>
      <c r="G500" s="46">
        <v>8</v>
      </c>
      <c r="H500" s="46">
        <v>1</v>
      </c>
      <c r="I500" s="46">
        <v>1</v>
      </c>
      <c r="J500" s="41" t="s">
        <v>3663</v>
      </c>
      <c r="K500" s="41" t="s">
        <v>3684</v>
      </c>
      <c r="L500" s="41" t="s">
        <v>3683</v>
      </c>
      <c r="M500" s="41" t="s">
        <v>3703</v>
      </c>
      <c r="N500" s="41" t="s">
        <v>3671</v>
      </c>
      <c r="O500" s="41" t="s">
        <v>3670</v>
      </c>
    </row>
    <row r="501" spans="1:15" x14ac:dyDescent="0.25">
      <c r="A501" s="41" t="s">
        <v>4870</v>
      </c>
      <c r="B501" s="41" t="s">
        <v>3705</v>
      </c>
      <c r="C501" s="41" t="s">
        <v>3667</v>
      </c>
      <c r="D501" s="41" t="s">
        <v>3666</v>
      </c>
      <c r="E501" s="41" t="s">
        <v>4869</v>
      </c>
      <c r="F501" s="41" t="s">
        <v>3664</v>
      </c>
      <c r="G501" s="46">
        <v>8</v>
      </c>
      <c r="H501" s="46">
        <v>1</v>
      </c>
      <c r="I501" s="46">
        <v>1</v>
      </c>
      <c r="J501" s="41" t="s">
        <v>3663</v>
      </c>
      <c r="K501" s="41" t="s">
        <v>3684</v>
      </c>
      <c r="L501" s="41" t="s">
        <v>3683</v>
      </c>
      <c r="M501" s="41" t="s">
        <v>3703</v>
      </c>
      <c r="N501" s="41" t="s">
        <v>3671</v>
      </c>
      <c r="O501" s="41" t="s">
        <v>3670</v>
      </c>
    </row>
    <row r="502" spans="1:15" x14ac:dyDescent="0.25">
      <c r="A502" s="41" t="s">
        <v>4868</v>
      </c>
      <c r="B502" s="41" t="s">
        <v>3705</v>
      </c>
      <c r="C502" s="41" t="s">
        <v>3667</v>
      </c>
      <c r="D502" s="41" t="s">
        <v>3708</v>
      </c>
      <c r="E502" s="41" t="s">
        <v>4867</v>
      </c>
      <c r="F502" s="41" t="s">
        <v>3664</v>
      </c>
      <c r="G502" s="46">
        <v>8</v>
      </c>
      <c r="H502" s="46">
        <v>1</v>
      </c>
      <c r="I502" s="46">
        <v>1</v>
      </c>
      <c r="J502" s="41" t="s">
        <v>3663</v>
      </c>
      <c r="K502" s="41" t="s">
        <v>3684</v>
      </c>
      <c r="L502" s="41" t="s">
        <v>3683</v>
      </c>
      <c r="M502" s="41" t="s">
        <v>3703</v>
      </c>
      <c r="N502" s="41" t="s">
        <v>3671</v>
      </c>
      <c r="O502" s="41" t="s">
        <v>3670</v>
      </c>
    </row>
    <row r="503" spans="1:15" x14ac:dyDescent="0.25">
      <c r="A503" s="41" t="s">
        <v>4868</v>
      </c>
      <c r="B503" s="41" t="s">
        <v>3705</v>
      </c>
      <c r="C503" s="41" t="s">
        <v>3667</v>
      </c>
      <c r="D503" s="41" t="s">
        <v>3666</v>
      </c>
      <c r="E503" s="41" t="s">
        <v>4867</v>
      </c>
      <c r="F503" s="41" t="s">
        <v>3664</v>
      </c>
      <c r="G503" s="46">
        <v>8</v>
      </c>
      <c r="H503" s="46">
        <v>1</v>
      </c>
      <c r="I503" s="46">
        <v>1</v>
      </c>
      <c r="J503" s="41" t="s">
        <v>3663</v>
      </c>
      <c r="K503" s="41" t="s">
        <v>3684</v>
      </c>
      <c r="L503" s="41" t="s">
        <v>3683</v>
      </c>
      <c r="M503" s="41" t="s">
        <v>3703</v>
      </c>
      <c r="N503" s="41" t="s">
        <v>3671</v>
      </c>
      <c r="O503" s="41" t="s">
        <v>3670</v>
      </c>
    </row>
    <row r="504" spans="1:15" x14ac:dyDescent="0.25">
      <c r="A504" s="41" t="s">
        <v>4866</v>
      </c>
      <c r="B504" s="41" t="s">
        <v>3705</v>
      </c>
      <c r="C504" s="41" t="s">
        <v>3667</v>
      </c>
      <c r="D504" s="41" t="s">
        <v>3707</v>
      </c>
      <c r="E504" s="41" t="s">
        <v>4865</v>
      </c>
      <c r="F504" s="41" t="s">
        <v>3664</v>
      </c>
      <c r="G504" s="46">
        <v>8</v>
      </c>
      <c r="H504" s="46">
        <v>1</v>
      </c>
      <c r="I504" s="46">
        <v>1</v>
      </c>
      <c r="J504" s="41" t="s">
        <v>3663</v>
      </c>
      <c r="K504" s="41" t="s">
        <v>3684</v>
      </c>
      <c r="L504" s="41" t="s">
        <v>3683</v>
      </c>
      <c r="M504" s="41" t="s">
        <v>3703</v>
      </c>
      <c r="N504" s="41" t="s">
        <v>3671</v>
      </c>
      <c r="O504" s="41" t="s">
        <v>3670</v>
      </c>
    </row>
    <row r="505" spans="1:15" x14ac:dyDescent="0.25">
      <c r="A505" s="41" t="s">
        <v>4866</v>
      </c>
      <c r="B505" s="41" t="s">
        <v>3705</v>
      </c>
      <c r="C505" s="41" t="s">
        <v>3667</v>
      </c>
      <c r="D505" s="41" t="s">
        <v>3666</v>
      </c>
      <c r="E505" s="41" t="s">
        <v>4865</v>
      </c>
      <c r="F505" s="41" t="s">
        <v>3664</v>
      </c>
      <c r="G505" s="46">
        <v>8</v>
      </c>
      <c r="H505" s="46">
        <v>1</v>
      </c>
      <c r="I505" s="46">
        <v>1</v>
      </c>
      <c r="J505" s="41" t="s">
        <v>3663</v>
      </c>
      <c r="K505" s="41" t="s">
        <v>3684</v>
      </c>
      <c r="L505" s="41" t="s">
        <v>3683</v>
      </c>
      <c r="M505" s="41" t="s">
        <v>3703</v>
      </c>
      <c r="N505" s="41" t="s">
        <v>3671</v>
      </c>
      <c r="O505" s="41" t="s">
        <v>3670</v>
      </c>
    </row>
    <row r="506" spans="1:15" x14ac:dyDescent="0.25">
      <c r="A506" s="41" t="s">
        <v>4864</v>
      </c>
      <c r="B506" s="41" t="s">
        <v>3705</v>
      </c>
      <c r="C506" s="41" t="s">
        <v>3667</v>
      </c>
      <c r="D506" s="41" t="s">
        <v>4169</v>
      </c>
      <c r="E506" s="41" t="s">
        <v>4863</v>
      </c>
      <c r="F506" s="41" t="s">
        <v>3664</v>
      </c>
      <c r="G506" s="46">
        <v>8</v>
      </c>
      <c r="H506" s="46">
        <v>1</v>
      </c>
      <c r="I506" s="46">
        <v>1</v>
      </c>
      <c r="J506" s="41" t="s">
        <v>3663</v>
      </c>
      <c r="K506" s="41" t="s">
        <v>659</v>
      </c>
      <c r="L506" s="41" t="s">
        <v>3683</v>
      </c>
      <c r="M506" s="41" t="s">
        <v>3703</v>
      </c>
      <c r="N506" s="41" t="s">
        <v>3671</v>
      </c>
      <c r="O506" s="41" t="s">
        <v>3670</v>
      </c>
    </row>
    <row r="507" spans="1:15" x14ac:dyDescent="0.25">
      <c r="A507" s="41" t="s">
        <v>4864</v>
      </c>
      <c r="B507" s="41" t="s">
        <v>3705</v>
      </c>
      <c r="C507" s="41" t="s">
        <v>3667</v>
      </c>
      <c r="D507" s="41" t="s">
        <v>3707</v>
      </c>
      <c r="E507" s="41" t="s">
        <v>4863</v>
      </c>
      <c r="F507" s="41" t="s">
        <v>3664</v>
      </c>
      <c r="G507" s="46">
        <v>8</v>
      </c>
      <c r="H507" s="46">
        <v>1</v>
      </c>
      <c r="I507" s="46">
        <v>1</v>
      </c>
      <c r="J507" s="41" t="s">
        <v>3663</v>
      </c>
      <c r="K507" s="41" t="s">
        <v>659</v>
      </c>
      <c r="L507" s="41" t="s">
        <v>3683</v>
      </c>
      <c r="M507" s="41" t="s">
        <v>3703</v>
      </c>
      <c r="N507" s="41" t="s">
        <v>3671</v>
      </c>
      <c r="O507" s="41" t="s">
        <v>3670</v>
      </c>
    </row>
    <row r="508" spans="1:15" x14ac:dyDescent="0.25">
      <c r="A508" s="41" t="s">
        <v>4864</v>
      </c>
      <c r="B508" s="41" t="s">
        <v>3705</v>
      </c>
      <c r="C508" s="41" t="s">
        <v>3667</v>
      </c>
      <c r="D508" s="41" t="s">
        <v>3666</v>
      </c>
      <c r="E508" s="41" t="s">
        <v>4863</v>
      </c>
      <c r="F508" s="41" t="s">
        <v>3664</v>
      </c>
      <c r="G508" s="46">
        <v>8</v>
      </c>
      <c r="H508" s="46">
        <v>1</v>
      </c>
      <c r="I508" s="46">
        <v>1</v>
      </c>
      <c r="J508" s="41" t="s">
        <v>3663</v>
      </c>
      <c r="K508" s="41" t="s">
        <v>659</v>
      </c>
      <c r="L508" s="41" t="s">
        <v>3683</v>
      </c>
      <c r="M508" s="41" t="s">
        <v>3703</v>
      </c>
      <c r="N508" s="41" t="s">
        <v>3671</v>
      </c>
      <c r="O508" s="41" t="s">
        <v>3670</v>
      </c>
    </row>
    <row r="509" spans="1:15" x14ac:dyDescent="0.25">
      <c r="A509" s="41" t="s">
        <v>4862</v>
      </c>
      <c r="B509" s="41" t="s">
        <v>4861</v>
      </c>
      <c r="C509" s="41" t="s">
        <v>3667</v>
      </c>
      <c r="D509" s="41" t="s">
        <v>4104</v>
      </c>
      <c r="E509" s="41" t="s">
        <v>4860</v>
      </c>
      <c r="F509" s="41" t="s">
        <v>3664</v>
      </c>
      <c r="G509" s="46">
        <v>8</v>
      </c>
      <c r="H509" s="46">
        <v>1</v>
      </c>
      <c r="I509" s="46">
        <v>1</v>
      </c>
      <c r="J509" s="41" t="s">
        <v>3663</v>
      </c>
      <c r="K509" s="41" t="s">
        <v>659</v>
      </c>
      <c r="L509" s="41" t="s">
        <v>3683</v>
      </c>
      <c r="M509" s="41" t="s">
        <v>3791</v>
      </c>
      <c r="N509" s="41" t="s">
        <v>3671</v>
      </c>
      <c r="O509" s="41" t="s">
        <v>3670</v>
      </c>
    </row>
    <row r="510" spans="1:15" x14ac:dyDescent="0.25">
      <c r="A510" s="41" t="s">
        <v>4862</v>
      </c>
      <c r="B510" s="41" t="s">
        <v>4861</v>
      </c>
      <c r="C510" s="41" t="s">
        <v>3667</v>
      </c>
      <c r="D510" s="41" t="s">
        <v>3666</v>
      </c>
      <c r="E510" s="41" t="s">
        <v>4860</v>
      </c>
      <c r="F510" s="41" t="s">
        <v>3664</v>
      </c>
      <c r="G510" s="46">
        <v>8</v>
      </c>
      <c r="H510" s="46">
        <v>1</v>
      </c>
      <c r="I510" s="46">
        <v>1</v>
      </c>
      <c r="J510" s="41" t="s">
        <v>3663</v>
      </c>
      <c r="K510" s="41" t="s">
        <v>659</v>
      </c>
      <c r="L510" s="41" t="s">
        <v>3683</v>
      </c>
      <c r="M510" s="41" t="s">
        <v>3791</v>
      </c>
      <c r="N510" s="41" t="s">
        <v>3671</v>
      </c>
      <c r="O510" s="41" t="s">
        <v>3670</v>
      </c>
    </row>
    <row r="511" spans="1:15" x14ac:dyDescent="0.25">
      <c r="A511" s="41" t="s">
        <v>4859</v>
      </c>
      <c r="B511" s="41" t="s">
        <v>3705</v>
      </c>
      <c r="C511" s="41" t="s">
        <v>3667</v>
      </c>
      <c r="D511" s="41" t="s">
        <v>3708</v>
      </c>
      <c r="E511" s="41" t="s">
        <v>4858</v>
      </c>
      <c r="F511" s="41" t="s">
        <v>3664</v>
      </c>
      <c r="G511" s="46">
        <v>8</v>
      </c>
      <c r="H511" s="46">
        <v>1</v>
      </c>
      <c r="I511" s="46">
        <v>1</v>
      </c>
      <c r="J511" s="41" t="s">
        <v>3663</v>
      </c>
      <c r="K511" s="41" t="s">
        <v>3684</v>
      </c>
      <c r="L511" s="41" t="s">
        <v>3683</v>
      </c>
      <c r="M511" s="41" t="s">
        <v>3703</v>
      </c>
      <c r="N511" s="41" t="s">
        <v>3671</v>
      </c>
      <c r="O511" s="41" t="s">
        <v>3670</v>
      </c>
    </row>
    <row r="512" spans="1:15" x14ac:dyDescent="0.25">
      <c r="A512" s="41" t="s">
        <v>4859</v>
      </c>
      <c r="B512" s="41" t="s">
        <v>3705</v>
      </c>
      <c r="C512" s="41" t="s">
        <v>3667</v>
      </c>
      <c r="D512" s="41" t="s">
        <v>3707</v>
      </c>
      <c r="E512" s="41" t="s">
        <v>4858</v>
      </c>
      <c r="F512" s="41" t="s">
        <v>3664</v>
      </c>
      <c r="G512" s="46">
        <v>8</v>
      </c>
      <c r="H512" s="46">
        <v>1</v>
      </c>
      <c r="I512" s="46">
        <v>1</v>
      </c>
      <c r="J512" s="41" t="s">
        <v>3663</v>
      </c>
      <c r="K512" s="41" t="s">
        <v>3684</v>
      </c>
      <c r="L512" s="41" t="s">
        <v>3683</v>
      </c>
      <c r="M512" s="41" t="s">
        <v>3703</v>
      </c>
      <c r="N512" s="41" t="s">
        <v>3671</v>
      </c>
      <c r="O512" s="41" t="s">
        <v>3670</v>
      </c>
    </row>
    <row r="513" spans="1:15" x14ac:dyDescent="0.25">
      <c r="A513" s="41" t="s">
        <v>4859</v>
      </c>
      <c r="B513" s="41" t="s">
        <v>3705</v>
      </c>
      <c r="C513" s="41" t="s">
        <v>3667</v>
      </c>
      <c r="D513" s="41" t="s">
        <v>3666</v>
      </c>
      <c r="E513" s="41" t="s">
        <v>4858</v>
      </c>
      <c r="F513" s="41" t="s">
        <v>3664</v>
      </c>
      <c r="G513" s="46">
        <v>8</v>
      </c>
      <c r="H513" s="46">
        <v>1</v>
      </c>
      <c r="I513" s="46">
        <v>1</v>
      </c>
      <c r="J513" s="41" t="s">
        <v>3663</v>
      </c>
      <c r="K513" s="41" t="s">
        <v>3684</v>
      </c>
      <c r="L513" s="41" t="s">
        <v>3683</v>
      </c>
      <c r="M513" s="41" t="s">
        <v>3703</v>
      </c>
      <c r="N513" s="41" t="s">
        <v>3671</v>
      </c>
      <c r="O513" s="41" t="s">
        <v>3670</v>
      </c>
    </row>
    <row r="514" spans="1:15" x14ac:dyDescent="0.25">
      <c r="A514" s="41" t="s">
        <v>4857</v>
      </c>
      <c r="B514" s="41" t="s">
        <v>4352</v>
      </c>
      <c r="C514" s="41" t="s">
        <v>3667</v>
      </c>
      <c r="D514" s="41" t="s">
        <v>3666</v>
      </c>
      <c r="E514" s="41" t="s">
        <v>4856</v>
      </c>
      <c r="F514" s="41" t="s">
        <v>4478</v>
      </c>
      <c r="G514" s="46">
        <v>8</v>
      </c>
      <c r="H514" s="46">
        <v>1</v>
      </c>
      <c r="I514" s="46">
        <v>1</v>
      </c>
      <c r="J514" s="41" t="s">
        <v>3663</v>
      </c>
      <c r="K514" s="41" t="s">
        <v>659</v>
      </c>
      <c r="L514" s="41" t="s">
        <v>4806</v>
      </c>
      <c r="M514" s="41" t="s">
        <v>4350</v>
      </c>
      <c r="N514" s="41" t="s">
        <v>3659</v>
      </c>
      <c r="O514" s="41" t="s">
        <v>3670</v>
      </c>
    </row>
    <row r="515" spans="1:15" x14ac:dyDescent="0.25">
      <c r="A515" s="41" t="s">
        <v>4855</v>
      </c>
      <c r="B515" s="41" t="s">
        <v>4003</v>
      </c>
      <c r="C515" s="41" t="s">
        <v>3667</v>
      </c>
      <c r="D515" s="41" t="s">
        <v>3666</v>
      </c>
      <c r="E515" s="41" t="s">
        <v>4854</v>
      </c>
      <c r="F515" s="41" t="s">
        <v>4478</v>
      </c>
      <c r="G515" s="46">
        <v>8</v>
      </c>
      <c r="H515" s="46">
        <v>1</v>
      </c>
      <c r="I515" s="46">
        <v>1</v>
      </c>
      <c r="J515" s="41" t="s">
        <v>3663</v>
      </c>
      <c r="K515" s="41" t="s">
        <v>659</v>
      </c>
      <c r="L515" s="41" t="s">
        <v>4806</v>
      </c>
      <c r="M515" s="41" t="s">
        <v>3998</v>
      </c>
      <c r="N515" s="41" t="s">
        <v>3671</v>
      </c>
      <c r="O515" s="41" t="s">
        <v>3670</v>
      </c>
    </row>
    <row r="516" spans="1:15" x14ac:dyDescent="0.25">
      <c r="A516" s="41" t="s">
        <v>4853</v>
      </c>
      <c r="B516" s="41" t="s">
        <v>4003</v>
      </c>
      <c r="C516" s="41" t="s">
        <v>3667</v>
      </c>
      <c r="D516" s="41" t="s">
        <v>3702</v>
      </c>
      <c r="E516" s="41" t="s">
        <v>4852</v>
      </c>
      <c r="F516" s="41" t="s">
        <v>4478</v>
      </c>
      <c r="G516" s="46">
        <v>8</v>
      </c>
      <c r="H516" s="46">
        <v>1</v>
      </c>
      <c r="I516" s="46">
        <v>1</v>
      </c>
      <c r="J516" s="41" t="s">
        <v>3663</v>
      </c>
      <c r="K516" s="41" t="s">
        <v>659</v>
      </c>
      <c r="L516" s="41" t="s">
        <v>4806</v>
      </c>
      <c r="M516" s="41" t="s">
        <v>3998</v>
      </c>
      <c r="N516" s="41" t="s">
        <v>3671</v>
      </c>
      <c r="O516" s="41" t="s">
        <v>3670</v>
      </c>
    </row>
    <row r="517" spans="1:15" x14ac:dyDescent="0.25">
      <c r="A517" s="41" t="s">
        <v>4853</v>
      </c>
      <c r="B517" s="41" t="s">
        <v>4003</v>
      </c>
      <c r="C517" s="41" t="s">
        <v>3667</v>
      </c>
      <c r="D517" s="41" t="s">
        <v>3666</v>
      </c>
      <c r="E517" s="41" t="s">
        <v>4852</v>
      </c>
      <c r="F517" s="41" t="s">
        <v>4478</v>
      </c>
      <c r="G517" s="46">
        <v>8</v>
      </c>
      <c r="H517" s="46">
        <v>1</v>
      </c>
      <c r="I517" s="46">
        <v>1</v>
      </c>
      <c r="J517" s="41" t="s">
        <v>3663</v>
      </c>
      <c r="K517" s="41" t="s">
        <v>659</v>
      </c>
      <c r="L517" s="41" t="s">
        <v>4806</v>
      </c>
      <c r="M517" s="41" t="s">
        <v>3998</v>
      </c>
      <c r="N517" s="41" t="s">
        <v>3671</v>
      </c>
      <c r="O517" s="41" t="s">
        <v>3670</v>
      </c>
    </row>
    <row r="518" spans="1:15" x14ac:dyDescent="0.25">
      <c r="A518" s="41" t="s">
        <v>4849</v>
      </c>
      <c r="B518" s="41" t="s">
        <v>4006</v>
      </c>
      <c r="C518" s="41" t="s">
        <v>3667</v>
      </c>
      <c r="D518" s="41" t="s">
        <v>4851</v>
      </c>
      <c r="E518" s="41" t="s">
        <v>4850</v>
      </c>
      <c r="F518" s="41" t="s">
        <v>4478</v>
      </c>
      <c r="G518" s="46">
        <v>8</v>
      </c>
      <c r="H518" s="46">
        <v>1</v>
      </c>
      <c r="I518" s="46">
        <v>1</v>
      </c>
      <c r="J518" s="41" t="s">
        <v>3663</v>
      </c>
      <c r="K518" s="41" t="s">
        <v>659</v>
      </c>
      <c r="L518" s="41" t="s">
        <v>4806</v>
      </c>
      <c r="M518" s="41" t="s">
        <v>3998</v>
      </c>
      <c r="N518" s="41" t="s">
        <v>3671</v>
      </c>
      <c r="O518" s="41" t="s">
        <v>3670</v>
      </c>
    </row>
    <row r="519" spans="1:15" x14ac:dyDescent="0.25">
      <c r="A519" s="41" t="s">
        <v>4849</v>
      </c>
      <c r="B519" s="41" t="s">
        <v>4006</v>
      </c>
      <c r="C519" s="41" t="s">
        <v>3667</v>
      </c>
      <c r="D519" s="41" t="s">
        <v>3666</v>
      </c>
      <c r="E519" s="41" t="s">
        <v>3606</v>
      </c>
      <c r="F519" s="41" t="s">
        <v>4478</v>
      </c>
      <c r="G519" s="46">
        <v>8</v>
      </c>
      <c r="H519" s="46">
        <v>1</v>
      </c>
      <c r="I519" s="46">
        <v>0</v>
      </c>
      <c r="J519" s="41" t="s">
        <v>3663</v>
      </c>
      <c r="K519" s="41" t="s">
        <v>659</v>
      </c>
      <c r="L519" s="41" t="s">
        <v>4806</v>
      </c>
      <c r="M519" s="41" t="s">
        <v>3998</v>
      </c>
      <c r="N519" s="41" t="s">
        <v>3671</v>
      </c>
      <c r="O519" s="41" t="s">
        <v>3670</v>
      </c>
    </row>
    <row r="520" spans="1:15" x14ac:dyDescent="0.25">
      <c r="A520" s="41" t="s">
        <v>4848</v>
      </c>
      <c r="B520" s="41" t="s">
        <v>4006</v>
      </c>
      <c r="C520" s="41" t="s">
        <v>3667</v>
      </c>
      <c r="D520" s="41" t="s">
        <v>3666</v>
      </c>
      <c r="E520" s="41" t="s">
        <v>4847</v>
      </c>
      <c r="F520" s="41" t="s">
        <v>4478</v>
      </c>
      <c r="G520" s="46">
        <v>8</v>
      </c>
      <c r="H520" s="46">
        <v>1</v>
      </c>
      <c r="I520" s="46">
        <v>1</v>
      </c>
      <c r="J520" s="41" t="s">
        <v>3663</v>
      </c>
      <c r="K520" s="41" t="s">
        <v>659</v>
      </c>
      <c r="L520" s="41" t="s">
        <v>4806</v>
      </c>
      <c r="M520" s="41" t="s">
        <v>3998</v>
      </c>
      <c r="N520" s="41" t="s">
        <v>3671</v>
      </c>
      <c r="O520" s="41" t="s">
        <v>3670</v>
      </c>
    </row>
    <row r="521" spans="1:15" x14ac:dyDescent="0.25">
      <c r="A521" s="41" t="s">
        <v>4846</v>
      </c>
      <c r="B521" s="41" t="s">
        <v>4006</v>
      </c>
      <c r="C521" s="41" t="s">
        <v>3667</v>
      </c>
      <c r="D521" s="41" t="s">
        <v>3666</v>
      </c>
      <c r="E521" s="41" t="s">
        <v>4845</v>
      </c>
      <c r="F521" s="41" t="s">
        <v>4478</v>
      </c>
      <c r="G521" s="46">
        <v>8</v>
      </c>
      <c r="H521" s="46">
        <v>1</v>
      </c>
      <c r="I521" s="46">
        <v>1</v>
      </c>
      <c r="J521" s="41" t="s">
        <v>3663</v>
      </c>
      <c r="K521" s="41" t="s">
        <v>659</v>
      </c>
      <c r="L521" s="41" t="s">
        <v>4806</v>
      </c>
      <c r="M521" s="41" t="s">
        <v>3998</v>
      </c>
      <c r="N521" s="41" t="s">
        <v>3671</v>
      </c>
      <c r="O521" s="41" t="s">
        <v>3670</v>
      </c>
    </row>
    <row r="522" spans="1:15" x14ac:dyDescent="0.25">
      <c r="A522" s="41" t="s">
        <v>4844</v>
      </c>
      <c r="B522" s="41" t="s">
        <v>4006</v>
      </c>
      <c r="C522" s="41" t="s">
        <v>3667</v>
      </c>
      <c r="D522" s="41" t="s">
        <v>3666</v>
      </c>
      <c r="E522" s="41" t="s">
        <v>4843</v>
      </c>
      <c r="F522" s="41" t="s">
        <v>4478</v>
      </c>
      <c r="G522" s="46">
        <v>8</v>
      </c>
      <c r="H522" s="46">
        <v>1</v>
      </c>
      <c r="I522" s="46">
        <v>1</v>
      </c>
      <c r="J522" s="41" t="s">
        <v>3663</v>
      </c>
      <c r="K522" s="41" t="s">
        <v>659</v>
      </c>
      <c r="L522" s="41" t="s">
        <v>4806</v>
      </c>
      <c r="M522" s="41" t="s">
        <v>3998</v>
      </c>
      <c r="N522" s="41" t="s">
        <v>3671</v>
      </c>
      <c r="O522" s="41" t="s">
        <v>3670</v>
      </c>
    </row>
    <row r="523" spans="1:15" x14ac:dyDescent="0.25">
      <c r="A523" s="41" t="s">
        <v>4842</v>
      </c>
      <c r="B523" s="41" t="s">
        <v>4006</v>
      </c>
      <c r="C523" s="41" t="s">
        <v>3667</v>
      </c>
      <c r="D523" s="41" t="s">
        <v>3666</v>
      </c>
      <c r="E523" s="41" t="s">
        <v>4841</v>
      </c>
      <c r="F523" s="41" t="s">
        <v>4478</v>
      </c>
      <c r="G523" s="46">
        <v>8</v>
      </c>
      <c r="H523" s="46">
        <v>1</v>
      </c>
      <c r="I523" s="46">
        <v>1</v>
      </c>
      <c r="J523" s="41" t="s">
        <v>3663</v>
      </c>
      <c r="K523" s="41" t="s">
        <v>659</v>
      </c>
      <c r="L523" s="41" t="s">
        <v>4806</v>
      </c>
      <c r="M523" s="41" t="s">
        <v>3998</v>
      </c>
      <c r="N523" s="41" t="s">
        <v>3671</v>
      </c>
      <c r="O523" s="41" t="s">
        <v>3670</v>
      </c>
    </row>
    <row r="524" spans="1:15" x14ac:dyDescent="0.25">
      <c r="A524" s="41" t="s">
        <v>4838</v>
      </c>
      <c r="B524" s="41" t="s">
        <v>4006</v>
      </c>
      <c r="C524" s="41" t="s">
        <v>3667</v>
      </c>
      <c r="D524" s="41" t="s">
        <v>4840</v>
      </c>
      <c r="E524" s="41" t="s">
        <v>4839</v>
      </c>
      <c r="F524" s="41" t="s">
        <v>4478</v>
      </c>
      <c r="G524" s="46">
        <v>8</v>
      </c>
      <c r="H524" s="46">
        <v>1</v>
      </c>
      <c r="I524" s="46">
        <v>1</v>
      </c>
      <c r="J524" s="41" t="s">
        <v>3663</v>
      </c>
      <c r="K524" s="41" t="s">
        <v>659</v>
      </c>
      <c r="L524" s="41" t="s">
        <v>4806</v>
      </c>
      <c r="M524" s="41" t="s">
        <v>3998</v>
      </c>
      <c r="N524" s="41" t="s">
        <v>3671</v>
      </c>
      <c r="O524" s="41" t="s">
        <v>3670</v>
      </c>
    </row>
    <row r="525" spans="1:15" x14ac:dyDescent="0.25">
      <c r="A525" s="41" t="s">
        <v>4838</v>
      </c>
      <c r="B525" s="41" t="s">
        <v>4006</v>
      </c>
      <c r="C525" s="41" t="s">
        <v>3667</v>
      </c>
      <c r="D525" s="41" t="s">
        <v>3666</v>
      </c>
      <c r="E525" s="41" t="s">
        <v>3606</v>
      </c>
      <c r="F525" s="41" t="s">
        <v>4478</v>
      </c>
      <c r="G525" s="46">
        <v>8</v>
      </c>
      <c r="H525" s="46">
        <v>1</v>
      </c>
      <c r="I525" s="46">
        <v>0</v>
      </c>
      <c r="J525" s="41" t="s">
        <v>3663</v>
      </c>
      <c r="K525" s="41" t="s">
        <v>659</v>
      </c>
      <c r="L525" s="41" t="s">
        <v>4806</v>
      </c>
      <c r="M525" s="41" t="s">
        <v>3998</v>
      </c>
      <c r="N525" s="41" t="s">
        <v>3671</v>
      </c>
      <c r="O525" s="41" t="s">
        <v>3670</v>
      </c>
    </row>
    <row r="526" spans="1:15" x14ac:dyDescent="0.25">
      <c r="A526" s="41" t="s">
        <v>4837</v>
      </c>
      <c r="B526" s="41" t="s">
        <v>4006</v>
      </c>
      <c r="C526" s="41" t="s">
        <v>3667</v>
      </c>
      <c r="D526" s="41" t="s">
        <v>3666</v>
      </c>
      <c r="E526" s="41" t="s">
        <v>4836</v>
      </c>
      <c r="F526" s="41" t="s">
        <v>4478</v>
      </c>
      <c r="G526" s="46">
        <v>8</v>
      </c>
      <c r="H526" s="46">
        <v>1</v>
      </c>
      <c r="I526" s="46">
        <v>1</v>
      </c>
      <c r="J526" s="41" t="s">
        <v>3663</v>
      </c>
      <c r="K526" s="41" t="s">
        <v>659</v>
      </c>
      <c r="L526" s="41" t="s">
        <v>4806</v>
      </c>
      <c r="M526" s="41" t="s">
        <v>3998</v>
      </c>
      <c r="N526" s="41" t="s">
        <v>3671</v>
      </c>
      <c r="O526" s="41" t="s">
        <v>3670</v>
      </c>
    </row>
    <row r="527" spans="1:15" x14ac:dyDescent="0.25">
      <c r="A527" s="41" t="s">
        <v>4835</v>
      </c>
      <c r="B527" s="41" t="s">
        <v>4006</v>
      </c>
      <c r="C527" s="41" t="s">
        <v>3667</v>
      </c>
      <c r="D527" s="41" t="s">
        <v>3666</v>
      </c>
      <c r="E527" s="41" t="s">
        <v>4834</v>
      </c>
      <c r="F527" s="41" t="s">
        <v>4478</v>
      </c>
      <c r="G527" s="46">
        <v>8</v>
      </c>
      <c r="H527" s="46">
        <v>1</v>
      </c>
      <c r="I527" s="46">
        <v>1</v>
      </c>
      <c r="J527" s="41" t="s">
        <v>3663</v>
      </c>
      <c r="K527" s="41" t="s">
        <v>659</v>
      </c>
      <c r="L527" s="41" t="s">
        <v>4806</v>
      </c>
      <c r="M527" s="41" t="s">
        <v>3998</v>
      </c>
      <c r="N527" s="41" t="s">
        <v>3671</v>
      </c>
      <c r="O527" s="41" t="s">
        <v>3670</v>
      </c>
    </row>
    <row r="528" spans="1:15" x14ac:dyDescent="0.25">
      <c r="A528" s="41" t="s">
        <v>4832</v>
      </c>
      <c r="B528" s="41" t="s">
        <v>4006</v>
      </c>
      <c r="C528" s="41" t="s">
        <v>3667</v>
      </c>
      <c r="D528" s="41" t="s">
        <v>4069</v>
      </c>
      <c r="E528" s="41" t="s">
        <v>4833</v>
      </c>
      <c r="F528" s="41" t="s">
        <v>4478</v>
      </c>
      <c r="G528" s="46">
        <v>8</v>
      </c>
      <c r="H528" s="46">
        <v>1</v>
      </c>
      <c r="I528" s="46">
        <v>1</v>
      </c>
      <c r="J528" s="41" t="s">
        <v>3663</v>
      </c>
      <c r="K528" s="41" t="s">
        <v>659</v>
      </c>
      <c r="L528" s="41" t="s">
        <v>4806</v>
      </c>
      <c r="M528" s="41" t="s">
        <v>3998</v>
      </c>
      <c r="N528" s="41" t="s">
        <v>3671</v>
      </c>
      <c r="O528" s="41" t="s">
        <v>3670</v>
      </c>
    </row>
    <row r="529" spans="1:15" x14ac:dyDescent="0.25">
      <c r="A529" s="41" t="s">
        <v>4832</v>
      </c>
      <c r="B529" s="41" t="s">
        <v>4006</v>
      </c>
      <c r="C529" s="41" t="s">
        <v>3667</v>
      </c>
      <c r="D529" s="41" t="s">
        <v>3734</v>
      </c>
      <c r="E529" s="41" t="s">
        <v>4833</v>
      </c>
      <c r="F529" s="41" t="s">
        <v>4478</v>
      </c>
      <c r="G529" s="46">
        <v>8</v>
      </c>
      <c r="H529" s="46">
        <v>1</v>
      </c>
      <c r="I529" s="46">
        <v>1</v>
      </c>
      <c r="J529" s="41" t="s">
        <v>3663</v>
      </c>
      <c r="K529" s="41" t="s">
        <v>659</v>
      </c>
      <c r="L529" s="41" t="s">
        <v>4806</v>
      </c>
      <c r="M529" s="41" t="s">
        <v>3998</v>
      </c>
      <c r="N529" s="41" t="s">
        <v>3671</v>
      </c>
      <c r="O529" s="41" t="s">
        <v>3670</v>
      </c>
    </row>
    <row r="530" spans="1:15" x14ac:dyDescent="0.25">
      <c r="A530" s="41" t="s">
        <v>4832</v>
      </c>
      <c r="B530" s="41" t="s">
        <v>4006</v>
      </c>
      <c r="C530" s="41" t="s">
        <v>3667</v>
      </c>
      <c r="D530" s="41" t="s">
        <v>3666</v>
      </c>
      <c r="E530" s="41" t="s">
        <v>3606</v>
      </c>
      <c r="F530" s="41" t="s">
        <v>4478</v>
      </c>
      <c r="G530" s="46">
        <v>8</v>
      </c>
      <c r="H530" s="46">
        <v>1</v>
      </c>
      <c r="I530" s="46">
        <v>0</v>
      </c>
      <c r="J530" s="41" t="s">
        <v>3663</v>
      </c>
      <c r="K530" s="41" t="s">
        <v>659</v>
      </c>
      <c r="L530" s="41" t="s">
        <v>4806</v>
      </c>
      <c r="M530" s="41" t="s">
        <v>3998</v>
      </c>
      <c r="N530" s="41" t="s">
        <v>3671</v>
      </c>
      <c r="O530" s="41" t="s">
        <v>3670</v>
      </c>
    </row>
    <row r="531" spans="1:15" x14ac:dyDescent="0.25">
      <c r="A531" s="41" t="s">
        <v>4831</v>
      </c>
      <c r="B531" s="41" t="s">
        <v>4003</v>
      </c>
      <c r="C531" s="41" t="s">
        <v>3667</v>
      </c>
      <c r="D531" s="41" t="s">
        <v>3666</v>
      </c>
      <c r="E531" s="41" t="s">
        <v>4830</v>
      </c>
      <c r="F531" s="41" t="s">
        <v>4478</v>
      </c>
      <c r="G531" s="46">
        <v>8</v>
      </c>
      <c r="H531" s="46">
        <v>1</v>
      </c>
      <c r="I531" s="46">
        <v>1</v>
      </c>
      <c r="J531" s="41" t="s">
        <v>3663</v>
      </c>
      <c r="K531" s="41" t="s">
        <v>659</v>
      </c>
      <c r="L531" s="41" t="s">
        <v>4806</v>
      </c>
      <c r="M531" s="41" t="s">
        <v>3998</v>
      </c>
      <c r="N531" s="41" t="s">
        <v>3671</v>
      </c>
      <c r="O531" s="41" t="s">
        <v>3670</v>
      </c>
    </row>
    <row r="532" spans="1:15" x14ac:dyDescent="0.25">
      <c r="A532" s="41" t="s">
        <v>4829</v>
      </c>
      <c r="B532" s="41" t="s">
        <v>4006</v>
      </c>
      <c r="C532" s="41" t="s">
        <v>3667</v>
      </c>
      <c r="D532" s="41" t="s">
        <v>3666</v>
      </c>
      <c r="E532" s="41" t="s">
        <v>4828</v>
      </c>
      <c r="F532" s="41" t="s">
        <v>4478</v>
      </c>
      <c r="G532" s="46">
        <v>8</v>
      </c>
      <c r="H532" s="46">
        <v>1</v>
      </c>
      <c r="I532" s="46">
        <v>1</v>
      </c>
      <c r="J532" s="41" t="s">
        <v>3663</v>
      </c>
      <c r="K532" s="41" t="s">
        <v>659</v>
      </c>
      <c r="L532" s="41" t="s">
        <v>4806</v>
      </c>
      <c r="M532" s="41" t="s">
        <v>3998</v>
      </c>
      <c r="N532" s="41" t="s">
        <v>3671</v>
      </c>
      <c r="O532" s="41" t="s">
        <v>3670</v>
      </c>
    </row>
    <row r="533" spans="1:15" x14ac:dyDescent="0.25">
      <c r="A533" s="41" t="s">
        <v>4827</v>
      </c>
      <c r="B533" s="41" t="s">
        <v>4006</v>
      </c>
      <c r="C533" s="41" t="s">
        <v>3667</v>
      </c>
      <c r="D533" s="41" t="s">
        <v>3666</v>
      </c>
      <c r="E533" s="41" t="s">
        <v>4826</v>
      </c>
      <c r="F533" s="41" t="s">
        <v>4478</v>
      </c>
      <c r="G533" s="46">
        <v>8</v>
      </c>
      <c r="H533" s="46">
        <v>1</v>
      </c>
      <c r="I533" s="46">
        <v>1</v>
      </c>
      <c r="J533" s="41" t="s">
        <v>3663</v>
      </c>
      <c r="K533" s="41" t="s">
        <v>659</v>
      </c>
      <c r="L533" s="41" t="s">
        <v>4806</v>
      </c>
      <c r="M533" s="41" t="s">
        <v>3998</v>
      </c>
      <c r="N533" s="41" t="s">
        <v>3671</v>
      </c>
      <c r="O533" s="41" t="s">
        <v>3670</v>
      </c>
    </row>
    <row r="534" spans="1:15" x14ac:dyDescent="0.25">
      <c r="A534" s="41" t="s">
        <v>4825</v>
      </c>
      <c r="B534" s="41" t="s">
        <v>4006</v>
      </c>
      <c r="C534" s="41" t="s">
        <v>3667</v>
      </c>
      <c r="D534" s="41" t="s">
        <v>3666</v>
      </c>
      <c r="E534" s="41" t="s">
        <v>4824</v>
      </c>
      <c r="F534" s="41" t="s">
        <v>4478</v>
      </c>
      <c r="G534" s="46">
        <v>8</v>
      </c>
      <c r="H534" s="46">
        <v>1</v>
      </c>
      <c r="I534" s="46">
        <v>1</v>
      </c>
      <c r="J534" s="41" t="s">
        <v>3663</v>
      </c>
      <c r="K534" s="41" t="s">
        <v>659</v>
      </c>
      <c r="L534" s="41" t="s">
        <v>4806</v>
      </c>
      <c r="M534" s="41" t="s">
        <v>3998</v>
      </c>
      <c r="N534" s="41" t="s">
        <v>3671</v>
      </c>
      <c r="O534" s="41" t="s">
        <v>3670</v>
      </c>
    </row>
    <row r="535" spans="1:15" x14ac:dyDescent="0.25">
      <c r="A535" s="41" t="s">
        <v>4823</v>
      </c>
      <c r="B535" s="41" t="s">
        <v>4006</v>
      </c>
      <c r="C535" s="41" t="s">
        <v>3667</v>
      </c>
      <c r="D535" s="41" t="s">
        <v>3666</v>
      </c>
      <c r="E535" s="41" t="s">
        <v>4822</v>
      </c>
      <c r="F535" s="41" t="s">
        <v>4478</v>
      </c>
      <c r="G535" s="46">
        <v>8</v>
      </c>
      <c r="H535" s="46">
        <v>1</v>
      </c>
      <c r="I535" s="46">
        <v>1</v>
      </c>
      <c r="J535" s="41" t="s">
        <v>3663</v>
      </c>
      <c r="K535" s="41" t="s">
        <v>659</v>
      </c>
      <c r="L535" s="41" t="s">
        <v>4806</v>
      </c>
      <c r="M535" s="41" t="s">
        <v>3998</v>
      </c>
      <c r="N535" s="41" t="s">
        <v>3671</v>
      </c>
      <c r="O535" s="41" t="s">
        <v>3670</v>
      </c>
    </row>
    <row r="536" spans="1:15" x14ac:dyDescent="0.25">
      <c r="A536" s="41" t="s">
        <v>4821</v>
      </c>
      <c r="B536" s="41" t="s">
        <v>4006</v>
      </c>
      <c r="C536" s="41" t="s">
        <v>3667</v>
      </c>
      <c r="D536" s="41" t="s">
        <v>3666</v>
      </c>
      <c r="E536" s="41" t="s">
        <v>4820</v>
      </c>
      <c r="F536" s="41" t="s">
        <v>4478</v>
      </c>
      <c r="G536" s="46">
        <v>8</v>
      </c>
      <c r="H536" s="46">
        <v>1</v>
      </c>
      <c r="I536" s="46">
        <v>1</v>
      </c>
      <c r="J536" s="41" t="s">
        <v>3663</v>
      </c>
      <c r="K536" s="41" t="s">
        <v>659</v>
      </c>
      <c r="L536" s="41" t="s">
        <v>4806</v>
      </c>
      <c r="M536" s="41" t="s">
        <v>3998</v>
      </c>
      <c r="N536" s="41" t="s">
        <v>3671</v>
      </c>
      <c r="O536" s="41" t="s">
        <v>3670</v>
      </c>
    </row>
    <row r="537" spans="1:15" x14ac:dyDescent="0.25">
      <c r="A537" s="41" t="s">
        <v>4819</v>
      </c>
      <c r="B537" s="41" t="s">
        <v>4006</v>
      </c>
      <c r="C537" s="41" t="s">
        <v>3667</v>
      </c>
      <c r="D537" s="41" t="s">
        <v>3666</v>
      </c>
      <c r="E537" s="41" t="s">
        <v>4818</v>
      </c>
      <c r="F537" s="41" t="s">
        <v>4478</v>
      </c>
      <c r="G537" s="46">
        <v>8</v>
      </c>
      <c r="H537" s="46">
        <v>1</v>
      </c>
      <c r="I537" s="46">
        <v>1</v>
      </c>
      <c r="J537" s="41" t="s">
        <v>3663</v>
      </c>
      <c r="K537" s="41" t="s">
        <v>659</v>
      </c>
      <c r="L537" s="41" t="s">
        <v>4806</v>
      </c>
      <c r="M537" s="41" t="s">
        <v>3998</v>
      </c>
      <c r="N537" s="41" t="s">
        <v>3671</v>
      </c>
      <c r="O537" s="41" t="s">
        <v>3670</v>
      </c>
    </row>
    <row r="538" spans="1:15" x14ac:dyDescent="0.25">
      <c r="A538" s="41" t="s">
        <v>4817</v>
      </c>
      <c r="B538" s="41" t="s">
        <v>4006</v>
      </c>
      <c r="C538" s="41" t="s">
        <v>3667</v>
      </c>
      <c r="D538" s="41" t="s">
        <v>3666</v>
      </c>
      <c r="E538" s="41" t="s">
        <v>4816</v>
      </c>
      <c r="F538" s="41" t="s">
        <v>4478</v>
      </c>
      <c r="G538" s="46">
        <v>8</v>
      </c>
      <c r="H538" s="46">
        <v>1</v>
      </c>
      <c r="I538" s="46">
        <v>1</v>
      </c>
      <c r="J538" s="41" t="s">
        <v>3663</v>
      </c>
      <c r="K538" s="41" t="s">
        <v>659</v>
      </c>
      <c r="L538" s="41" t="s">
        <v>4806</v>
      </c>
      <c r="M538" s="41" t="s">
        <v>3998</v>
      </c>
      <c r="N538" s="41" t="s">
        <v>3671</v>
      </c>
      <c r="O538" s="41" t="s">
        <v>3670</v>
      </c>
    </row>
    <row r="539" spans="1:15" x14ac:dyDescent="0.25">
      <c r="A539" s="41" t="s">
        <v>4815</v>
      </c>
      <c r="B539" s="41" t="s">
        <v>4006</v>
      </c>
      <c r="C539" s="41" t="s">
        <v>3667</v>
      </c>
      <c r="D539" s="41" t="s">
        <v>3666</v>
      </c>
      <c r="E539" s="41" t="s">
        <v>4814</v>
      </c>
      <c r="F539" s="41" t="s">
        <v>4478</v>
      </c>
      <c r="G539" s="46">
        <v>8</v>
      </c>
      <c r="H539" s="46">
        <v>1</v>
      </c>
      <c r="I539" s="46">
        <v>1</v>
      </c>
      <c r="J539" s="41" t="s">
        <v>3663</v>
      </c>
      <c r="K539" s="41" t="s">
        <v>659</v>
      </c>
      <c r="L539" s="41" t="s">
        <v>4806</v>
      </c>
      <c r="M539" s="41" t="s">
        <v>3998</v>
      </c>
      <c r="N539" s="41" t="s">
        <v>3671</v>
      </c>
      <c r="O539" s="41" t="s">
        <v>3670</v>
      </c>
    </row>
    <row r="540" spans="1:15" x14ac:dyDescent="0.25">
      <c r="A540" s="41" t="s">
        <v>4812</v>
      </c>
      <c r="B540" s="41" t="s">
        <v>4006</v>
      </c>
      <c r="C540" s="41" t="s">
        <v>3667</v>
      </c>
      <c r="D540" s="41" t="s">
        <v>3707</v>
      </c>
      <c r="E540" s="41" t="s">
        <v>3606</v>
      </c>
      <c r="F540" s="41" t="s">
        <v>4478</v>
      </c>
      <c r="G540" s="46">
        <v>8</v>
      </c>
      <c r="H540" s="46">
        <v>1</v>
      </c>
      <c r="I540" s="46">
        <v>0</v>
      </c>
      <c r="J540" s="41" t="s">
        <v>3663</v>
      </c>
      <c r="K540" s="41" t="s">
        <v>659</v>
      </c>
      <c r="L540" s="41" t="s">
        <v>4806</v>
      </c>
      <c r="M540" s="41" t="s">
        <v>3998</v>
      </c>
      <c r="N540" s="41" t="s">
        <v>3671</v>
      </c>
      <c r="O540" s="41" t="s">
        <v>3670</v>
      </c>
    </row>
    <row r="541" spans="1:15" x14ac:dyDescent="0.25">
      <c r="A541" s="41" t="s">
        <v>4812</v>
      </c>
      <c r="B541" s="41" t="s">
        <v>4006</v>
      </c>
      <c r="C541" s="41" t="s">
        <v>3667</v>
      </c>
      <c r="D541" s="41" t="s">
        <v>4813</v>
      </c>
      <c r="E541" s="41" t="s">
        <v>4811</v>
      </c>
      <c r="F541" s="41" t="s">
        <v>4478</v>
      </c>
      <c r="G541" s="46">
        <v>8</v>
      </c>
      <c r="H541" s="46">
        <v>1</v>
      </c>
      <c r="I541" s="46">
        <v>1</v>
      </c>
      <c r="J541" s="41" t="s">
        <v>3663</v>
      </c>
      <c r="K541" s="41" t="s">
        <v>659</v>
      </c>
      <c r="L541" s="41" t="s">
        <v>4806</v>
      </c>
      <c r="M541" s="41" t="s">
        <v>3998</v>
      </c>
      <c r="N541" s="41" t="s">
        <v>3671</v>
      </c>
      <c r="O541" s="41" t="s">
        <v>3670</v>
      </c>
    </row>
    <row r="542" spans="1:15" x14ac:dyDescent="0.25">
      <c r="A542" s="41" t="s">
        <v>4812</v>
      </c>
      <c r="B542" s="41" t="s">
        <v>4006</v>
      </c>
      <c r="C542" s="41" t="s">
        <v>3667</v>
      </c>
      <c r="D542" s="41" t="s">
        <v>3666</v>
      </c>
      <c r="E542" s="41" t="s">
        <v>4811</v>
      </c>
      <c r="F542" s="41" t="s">
        <v>4478</v>
      </c>
      <c r="G542" s="46">
        <v>8</v>
      </c>
      <c r="H542" s="46">
        <v>1</v>
      </c>
      <c r="I542" s="46">
        <v>1</v>
      </c>
      <c r="J542" s="41" t="s">
        <v>3663</v>
      </c>
      <c r="K542" s="41" t="s">
        <v>659</v>
      </c>
      <c r="L542" s="41" t="s">
        <v>4806</v>
      </c>
      <c r="M542" s="41" t="s">
        <v>3998</v>
      </c>
      <c r="N542" s="41" t="s">
        <v>3671</v>
      </c>
      <c r="O542" s="41" t="s">
        <v>3670</v>
      </c>
    </row>
    <row r="543" spans="1:15" x14ac:dyDescent="0.25">
      <c r="A543" s="41" t="s">
        <v>4809</v>
      </c>
      <c r="B543" s="41" t="s">
        <v>4006</v>
      </c>
      <c r="C543" s="41" t="s">
        <v>3667</v>
      </c>
      <c r="D543" s="41" t="s">
        <v>4069</v>
      </c>
      <c r="E543" s="41" t="s">
        <v>4810</v>
      </c>
      <c r="F543" s="41" t="s">
        <v>4478</v>
      </c>
      <c r="G543" s="46">
        <v>8</v>
      </c>
      <c r="H543" s="46">
        <v>1</v>
      </c>
      <c r="I543" s="46">
        <v>1</v>
      </c>
      <c r="J543" s="41" t="s">
        <v>3663</v>
      </c>
      <c r="K543" s="41" t="s">
        <v>659</v>
      </c>
      <c r="L543" s="41" t="s">
        <v>4806</v>
      </c>
      <c r="M543" s="41" t="s">
        <v>3998</v>
      </c>
      <c r="N543" s="41" t="s">
        <v>3671</v>
      </c>
      <c r="O543" s="41" t="s">
        <v>3670</v>
      </c>
    </row>
    <row r="544" spans="1:15" x14ac:dyDescent="0.25">
      <c r="A544" s="41" t="s">
        <v>4809</v>
      </c>
      <c r="B544" s="41" t="s">
        <v>4006</v>
      </c>
      <c r="C544" s="41" t="s">
        <v>3667</v>
      </c>
      <c r="D544" s="41" t="s">
        <v>3734</v>
      </c>
      <c r="E544" s="41" t="s">
        <v>4810</v>
      </c>
      <c r="F544" s="41" t="s">
        <v>4478</v>
      </c>
      <c r="G544" s="46">
        <v>8</v>
      </c>
      <c r="H544" s="46">
        <v>1</v>
      </c>
      <c r="I544" s="46">
        <v>1</v>
      </c>
      <c r="J544" s="41" t="s">
        <v>3663</v>
      </c>
      <c r="K544" s="41" t="s">
        <v>659</v>
      </c>
      <c r="L544" s="41" t="s">
        <v>4806</v>
      </c>
      <c r="M544" s="41" t="s">
        <v>3998</v>
      </c>
      <c r="N544" s="41" t="s">
        <v>3671</v>
      </c>
      <c r="O544" s="41" t="s">
        <v>3670</v>
      </c>
    </row>
    <row r="545" spans="1:15" x14ac:dyDescent="0.25">
      <c r="A545" s="41" t="s">
        <v>4809</v>
      </c>
      <c r="B545" s="41" t="s">
        <v>4006</v>
      </c>
      <c r="C545" s="41" t="s">
        <v>3667</v>
      </c>
      <c r="D545" s="41" t="s">
        <v>3666</v>
      </c>
      <c r="E545" s="41" t="s">
        <v>3606</v>
      </c>
      <c r="F545" s="41" t="s">
        <v>4478</v>
      </c>
      <c r="G545" s="46">
        <v>8</v>
      </c>
      <c r="H545" s="46">
        <v>1</v>
      </c>
      <c r="I545" s="46">
        <v>0</v>
      </c>
      <c r="J545" s="41" t="s">
        <v>3663</v>
      </c>
      <c r="K545" s="41" t="s">
        <v>659</v>
      </c>
      <c r="L545" s="41" t="s">
        <v>4806</v>
      </c>
      <c r="M545" s="41" t="s">
        <v>3998</v>
      </c>
      <c r="N545" s="41" t="s">
        <v>3671</v>
      </c>
      <c r="O545" s="41" t="s">
        <v>3670</v>
      </c>
    </row>
    <row r="546" spans="1:15" x14ac:dyDescent="0.25">
      <c r="A546" s="41" t="s">
        <v>4808</v>
      </c>
      <c r="B546" s="41" t="s">
        <v>4006</v>
      </c>
      <c r="C546" s="41" t="s">
        <v>3667</v>
      </c>
      <c r="D546" s="41" t="s">
        <v>3666</v>
      </c>
      <c r="E546" s="41" t="s">
        <v>4807</v>
      </c>
      <c r="F546" s="41" t="s">
        <v>4478</v>
      </c>
      <c r="G546" s="46">
        <v>8</v>
      </c>
      <c r="H546" s="46">
        <v>1</v>
      </c>
      <c r="I546" s="46">
        <v>1</v>
      </c>
      <c r="J546" s="41" t="s">
        <v>3663</v>
      </c>
      <c r="K546" s="41" t="s">
        <v>659</v>
      </c>
      <c r="L546" s="41" t="s">
        <v>4806</v>
      </c>
      <c r="M546" s="41" t="s">
        <v>3998</v>
      </c>
      <c r="N546" s="41" t="s">
        <v>3671</v>
      </c>
      <c r="O546" s="41" t="s">
        <v>3670</v>
      </c>
    </row>
    <row r="547" spans="1:15" x14ac:dyDescent="0.25">
      <c r="A547" s="41" t="s">
        <v>4805</v>
      </c>
      <c r="B547" s="41" t="s">
        <v>4324</v>
      </c>
      <c r="C547" s="41" t="s">
        <v>3667</v>
      </c>
      <c r="D547" s="41" t="s">
        <v>3666</v>
      </c>
      <c r="E547" s="41" t="s">
        <v>4804</v>
      </c>
      <c r="F547" s="41" t="s">
        <v>4478</v>
      </c>
      <c r="G547" s="46">
        <v>3.8</v>
      </c>
      <c r="H547" s="46">
        <v>0.47499999999999998</v>
      </c>
      <c r="I547" s="46">
        <v>0.47499999999999998</v>
      </c>
      <c r="J547" s="41" t="s">
        <v>3663</v>
      </c>
      <c r="K547" s="41" t="s">
        <v>4597</v>
      </c>
      <c r="L547" s="41" t="s">
        <v>4801</v>
      </c>
      <c r="M547" s="41" t="s">
        <v>3778</v>
      </c>
      <c r="N547" s="41" t="s">
        <v>3671</v>
      </c>
      <c r="O547" s="41" t="s">
        <v>3670</v>
      </c>
    </row>
    <row r="548" spans="1:15" x14ac:dyDescent="0.25">
      <c r="A548" s="41" t="s">
        <v>4803</v>
      </c>
      <c r="B548" s="41" t="s">
        <v>4324</v>
      </c>
      <c r="C548" s="41" t="s">
        <v>3667</v>
      </c>
      <c r="D548" s="41" t="s">
        <v>3666</v>
      </c>
      <c r="E548" s="41" t="s">
        <v>4802</v>
      </c>
      <c r="F548" s="41" t="s">
        <v>4478</v>
      </c>
      <c r="G548" s="46">
        <v>3.8</v>
      </c>
      <c r="H548" s="46">
        <v>0.47499999999999998</v>
      </c>
      <c r="I548" s="46">
        <v>0.47499999999999998</v>
      </c>
      <c r="J548" s="41" t="s">
        <v>3663</v>
      </c>
      <c r="K548" s="41" t="s">
        <v>4597</v>
      </c>
      <c r="L548" s="41" t="s">
        <v>4801</v>
      </c>
      <c r="M548" s="41" t="s">
        <v>3778</v>
      </c>
      <c r="N548" s="41" t="s">
        <v>3671</v>
      </c>
      <c r="O548" s="41" t="s">
        <v>3670</v>
      </c>
    </row>
    <row r="549" spans="1:15" x14ac:dyDescent="0.25">
      <c r="A549" s="41" t="s">
        <v>4800</v>
      </c>
      <c r="B549" s="41" t="s">
        <v>4441</v>
      </c>
      <c r="C549" s="41" t="s">
        <v>3667</v>
      </c>
      <c r="D549" s="41" t="s">
        <v>3666</v>
      </c>
      <c r="E549" s="41" t="s">
        <v>4799</v>
      </c>
      <c r="F549" s="41" t="s">
        <v>4478</v>
      </c>
      <c r="G549" s="46">
        <v>4.4000000000000004</v>
      </c>
      <c r="H549" s="46">
        <v>0.55000000000000004</v>
      </c>
      <c r="I549" s="46">
        <v>0.55000000000000004</v>
      </c>
      <c r="J549" s="41" t="s">
        <v>3663</v>
      </c>
      <c r="K549" s="41" t="s">
        <v>659</v>
      </c>
      <c r="L549" s="41" t="s">
        <v>4798</v>
      </c>
      <c r="M549" s="41" t="s">
        <v>4797</v>
      </c>
      <c r="N549" s="41" t="s">
        <v>3671</v>
      </c>
      <c r="O549" s="41" t="s">
        <v>3670</v>
      </c>
    </row>
    <row r="550" spans="1:15" x14ac:dyDescent="0.25">
      <c r="A550" s="41" t="s">
        <v>4796</v>
      </c>
      <c r="B550" s="41" t="s">
        <v>4250</v>
      </c>
      <c r="C550" s="41" t="s">
        <v>3674</v>
      </c>
      <c r="D550" s="41" t="s">
        <v>3666</v>
      </c>
      <c r="E550" s="41" t="s">
        <v>3606</v>
      </c>
      <c r="F550" s="41" t="s">
        <v>4478</v>
      </c>
      <c r="G550" s="46">
        <v>0</v>
      </c>
      <c r="H550" s="46">
        <v>0</v>
      </c>
      <c r="I550" s="46">
        <v>0</v>
      </c>
      <c r="J550" s="41" t="s">
        <v>3663</v>
      </c>
      <c r="K550" s="41" t="s">
        <v>659</v>
      </c>
      <c r="L550" s="41" t="s">
        <v>4477</v>
      </c>
      <c r="M550" s="41" t="s">
        <v>3820</v>
      </c>
      <c r="N550" s="41" t="s">
        <v>3671</v>
      </c>
      <c r="O550" s="41" t="s">
        <v>3670</v>
      </c>
    </row>
    <row r="551" spans="1:15" x14ac:dyDescent="0.25">
      <c r="A551" s="41" t="s">
        <v>4795</v>
      </c>
      <c r="B551" s="41" t="s">
        <v>4794</v>
      </c>
      <c r="C551" s="41" t="s">
        <v>3667</v>
      </c>
      <c r="D551" s="41" t="s">
        <v>3666</v>
      </c>
      <c r="E551" s="41" t="s">
        <v>4793</v>
      </c>
      <c r="F551" s="41" t="s">
        <v>4478</v>
      </c>
      <c r="G551" s="46">
        <v>8</v>
      </c>
      <c r="H551" s="46">
        <v>1</v>
      </c>
      <c r="I551" s="46">
        <v>1</v>
      </c>
      <c r="J551" s="41" t="s">
        <v>3663</v>
      </c>
      <c r="K551" s="41" t="s">
        <v>659</v>
      </c>
      <c r="L551" s="41" t="s">
        <v>4477</v>
      </c>
      <c r="M551" s="41" t="s">
        <v>4792</v>
      </c>
      <c r="N551" s="41" t="s">
        <v>3671</v>
      </c>
      <c r="O551" s="41" t="s">
        <v>3670</v>
      </c>
    </row>
    <row r="552" spans="1:15" x14ac:dyDescent="0.25">
      <c r="A552" s="41" t="s">
        <v>4791</v>
      </c>
      <c r="B552" s="41" t="s">
        <v>4313</v>
      </c>
      <c r="C552" s="41" t="s">
        <v>3667</v>
      </c>
      <c r="D552" s="41" t="s">
        <v>3666</v>
      </c>
      <c r="E552" s="41" t="s">
        <v>4790</v>
      </c>
      <c r="F552" s="41" t="s">
        <v>4478</v>
      </c>
      <c r="G552" s="46">
        <v>8</v>
      </c>
      <c r="H552" s="46">
        <v>1</v>
      </c>
      <c r="I552" s="46">
        <v>1</v>
      </c>
      <c r="J552" s="41" t="s">
        <v>3663</v>
      </c>
      <c r="K552" s="41" t="s">
        <v>659</v>
      </c>
      <c r="L552" s="41" t="s">
        <v>4777</v>
      </c>
      <c r="M552" s="41" t="s">
        <v>4311</v>
      </c>
      <c r="N552" s="41" t="s">
        <v>3659</v>
      </c>
      <c r="O552" s="41" t="s">
        <v>3670</v>
      </c>
    </row>
    <row r="553" spans="1:15" x14ac:dyDescent="0.25">
      <c r="A553" s="41" t="s">
        <v>4789</v>
      </c>
      <c r="B553" s="41" t="s">
        <v>4309</v>
      </c>
      <c r="C553" s="41" t="s">
        <v>3667</v>
      </c>
      <c r="D553" s="41" t="s">
        <v>3666</v>
      </c>
      <c r="E553" s="41" t="s">
        <v>4788</v>
      </c>
      <c r="F553" s="41" t="s">
        <v>4478</v>
      </c>
      <c r="G553" s="46">
        <v>8</v>
      </c>
      <c r="H553" s="46">
        <v>1</v>
      </c>
      <c r="I553" s="46">
        <v>1</v>
      </c>
      <c r="J553" s="41" t="s">
        <v>3663</v>
      </c>
      <c r="K553" s="41" t="s">
        <v>659</v>
      </c>
      <c r="L553" s="41" t="s">
        <v>4777</v>
      </c>
      <c r="M553" s="41" t="s">
        <v>4306</v>
      </c>
      <c r="N553" s="41" t="s">
        <v>4117</v>
      </c>
      <c r="O553" s="41" t="s">
        <v>4787</v>
      </c>
    </row>
    <row r="554" spans="1:15" x14ac:dyDescent="0.25">
      <c r="A554" s="41" t="s">
        <v>4786</v>
      </c>
      <c r="B554" s="41" t="s">
        <v>4559</v>
      </c>
      <c r="C554" s="41" t="s">
        <v>3667</v>
      </c>
      <c r="D554" s="41" t="s">
        <v>3708</v>
      </c>
      <c r="E554" s="41" t="s">
        <v>3606</v>
      </c>
      <c r="F554" s="41" t="s">
        <v>4478</v>
      </c>
      <c r="G554" s="46">
        <v>0</v>
      </c>
      <c r="H554" s="46">
        <v>0</v>
      </c>
      <c r="I554" s="46">
        <v>0</v>
      </c>
      <c r="J554" s="41" t="s">
        <v>3663</v>
      </c>
      <c r="K554" s="41" t="s">
        <v>659</v>
      </c>
      <c r="L554" s="41" t="s">
        <v>4777</v>
      </c>
      <c r="M554" s="41" t="s">
        <v>4306</v>
      </c>
      <c r="N554" s="41" t="s">
        <v>4117</v>
      </c>
      <c r="O554" s="41" t="s">
        <v>4272</v>
      </c>
    </row>
    <row r="555" spans="1:15" x14ac:dyDescent="0.25">
      <c r="A555" s="41" t="s">
        <v>4786</v>
      </c>
      <c r="B555" s="41" t="s">
        <v>4559</v>
      </c>
      <c r="C555" s="41" t="s">
        <v>3674</v>
      </c>
      <c r="D555" s="41" t="s">
        <v>3666</v>
      </c>
      <c r="E555" s="41" t="s">
        <v>3606</v>
      </c>
      <c r="F555" s="41" t="s">
        <v>4478</v>
      </c>
      <c r="G555" s="46">
        <v>0</v>
      </c>
      <c r="H555" s="46">
        <v>0</v>
      </c>
      <c r="I555" s="46">
        <v>0</v>
      </c>
      <c r="J555" s="41" t="s">
        <v>3663</v>
      </c>
      <c r="K555" s="41" t="s">
        <v>659</v>
      </c>
      <c r="L555" s="41" t="s">
        <v>4777</v>
      </c>
      <c r="M555" s="41" t="s">
        <v>4306</v>
      </c>
      <c r="N555" s="41" t="s">
        <v>4117</v>
      </c>
      <c r="O555" s="41" t="s">
        <v>4272</v>
      </c>
    </row>
    <row r="556" spans="1:15" x14ac:dyDescent="0.25">
      <c r="A556" s="41" t="s">
        <v>4785</v>
      </c>
      <c r="B556" s="41" t="s">
        <v>4559</v>
      </c>
      <c r="C556" s="41" t="s">
        <v>3667</v>
      </c>
      <c r="D556" s="41" t="s">
        <v>3666</v>
      </c>
      <c r="E556" s="41" t="s">
        <v>4784</v>
      </c>
      <c r="F556" s="41" t="s">
        <v>4478</v>
      </c>
      <c r="G556" s="46">
        <v>8</v>
      </c>
      <c r="H556" s="46">
        <v>1</v>
      </c>
      <c r="I556" s="46">
        <v>1</v>
      </c>
      <c r="J556" s="41" t="s">
        <v>3663</v>
      </c>
      <c r="K556" s="41" t="s">
        <v>659</v>
      </c>
      <c r="L556" s="41" t="s">
        <v>4777</v>
      </c>
      <c r="M556" s="41" t="s">
        <v>4306</v>
      </c>
      <c r="N556" s="41" t="s">
        <v>4117</v>
      </c>
      <c r="O556" s="41" t="s">
        <v>4566</v>
      </c>
    </row>
    <row r="557" spans="1:15" x14ac:dyDescent="0.25">
      <c r="A557" s="41" t="s">
        <v>4783</v>
      </c>
      <c r="B557" s="41" t="s">
        <v>4559</v>
      </c>
      <c r="C557" s="41" t="s">
        <v>3667</v>
      </c>
      <c r="D557" s="41" t="s">
        <v>3666</v>
      </c>
      <c r="E557" s="41" t="s">
        <v>4782</v>
      </c>
      <c r="F557" s="41" t="s">
        <v>4478</v>
      </c>
      <c r="G557" s="46">
        <v>3.8</v>
      </c>
      <c r="H557" s="46">
        <v>0.47499999999999998</v>
      </c>
      <c r="I557" s="46">
        <v>0.47499999999999998</v>
      </c>
      <c r="J557" s="41" t="s">
        <v>3663</v>
      </c>
      <c r="K557" s="41" t="s">
        <v>659</v>
      </c>
      <c r="L557" s="41" t="s">
        <v>4777</v>
      </c>
      <c r="M557" s="41" t="s">
        <v>4306</v>
      </c>
      <c r="N557" s="41" t="s">
        <v>4117</v>
      </c>
      <c r="O557" s="41" t="s">
        <v>4566</v>
      </c>
    </row>
    <row r="558" spans="1:15" x14ac:dyDescent="0.25">
      <c r="A558" s="41" t="s">
        <v>4781</v>
      </c>
      <c r="B558" s="41" t="s">
        <v>4309</v>
      </c>
      <c r="C558" s="41" t="s">
        <v>3667</v>
      </c>
      <c r="D558" s="41" t="s">
        <v>3666</v>
      </c>
      <c r="E558" s="41" t="s">
        <v>4780</v>
      </c>
      <c r="F558" s="41" t="s">
        <v>4478</v>
      </c>
      <c r="G558" s="46">
        <v>8</v>
      </c>
      <c r="H558" s="46">
        <v>1</v>
      </c>
      <c r="I558" s="46">
        <v>1</v>
      </c>
      <c r="J558" s="41" t="s">
        <v>3663</v>
      </c>
      <c r="K558" s="41" t="s">
        <v>659</v>
      </c>
      <c r="L558" s="41" t="s">
        <v>4777</v>
      </c>
      <c r="M558" s="41" t="s">
        <v>4306</v>
      </c>
      <c r="N558" s="41" t="s">
        <v>3671</v>
      </c>
      <c r="O558" s="41" t="s">
        <v>3670</v>
      </c>
    </row>
    <row r="559" spans="1:15" x14ac:dyDescent="0.25">
      <c r="A559" s="41" t="s">
        <v>4779</v>
      </c>
      <c r="B559" s="41" t="s">
        <v>4559</v>
      </c>
      <c r="C559" s="41" t="s">
        <v>3667</v>
      </c>
      <c r="D559" s="41" t="s">
        <v>3666</v>
      </c>
      <c r="E559" s="41" t="s">
        <v>4778</v>
      </c>
      <c r="F559" s="41" t="s">
        <v>4478</v>
      </c>
      <c r="G559" s="46">
        <v>8</v>
      </c>
      <c r="H559" s="46">
        <v>1</v>
      </c>
      <c r="I559" s="46">
        <v>1</v>
      </c>
      <c r="J559" s="41" t="s">
        <v>3663</v>
      </c>
      <c r="K559" s="41" t="s">
        <v>659</v>
      </c>
      <c r="L559" s="41" t="s">
        <v>4777</v>
      </c>
      <c r="M559" s="41" t="s">
        <v>4306</v>
      </c>
      <c r="N559" s="41" t="s">
        <v>4117</v>
      </c>
      <c r="O559" s="41" t="s">
        <v>4194</v>
      </c>
    </row>
    <row r="560" spans="1:15" x14ac:dyDescent="0.25">
      <c r="A560" s="41" t="s">
        <v>4776</v>
      </c>
      <c r="B560" s="41" t="s">
        <v>4559</v>
      </c>
      <c r="C560" s="41" t="s">
        <v>3667</v>
      </c>
      <c r="D560" s="41" t="s">
        <v>3666</v>
      </c>
      <c r="E560" s="41" t="s">
        <v>4775</v>
      </c>
      <c r="F560" s="41" t="s">
        <v>4478</v>
      </c>
      <c r="G560" s="46">
        <v>8</v>
      </c>
      <c r="H560" s="46">
        <v>1</v>
      </c>
      <c r="I560" s="46">
        <v>1</v>
      </c>
      <c r="J560" s="41" t="s">
        <v>3663</v>
      </c>
      <c r="K560" s="41" t="s">
        <v>4488</v>
      </c>
      <c r="L560" s="41" t="s">
        <v>4487</v>
      </c>
      <c r="M560" s="41" t="s">
        <v>4306</v>
      </c>
      <c r="N560" s="41" t="s">
        <v>3671</v>
      </c>
      <c r="O560" s="41" t="s">
        <v>3670</v>
      </c>
    </row>
    <row r="561" spans="1:15" x14ac:dyDescent="0.25">
      <c r="A561" s="41" t="s">
        <v>4774</v>
      </c>
      <c r="B561" s="41" t="s">
        <v>4773</v>
      </c>
      <c r="C561" s="41" t="s">
        <v>3667</v>
      </c>
      <c r="D561" s="41" t="s">
        <v>3666</v>
      </c>
      <c r="E561" s="41" t="s">
        <v>4772</v>
      </c>
      <c r="F561" s="41" t="s">
        <v>4478</v>
      </c>
      <c r="G561" s="46">
        <v>8</v>
      </c>
      <c r="H561" s="46">
        <v>1</v>
      </c>
      <c r="I561" s="46">
        <v>1</v>
      </c>
      <c r="J561" s="41" t="s">
        <v>3663</v>
      </c>
      <c r="K561" s="41" t="s">
        <v>4100</v>
      </c>
      <c r="L561" s="41" t="s">
        <v>4753</v>
      </c>
      <c r="M561" s="41" t="s">
        <v>3677</v>
      </c>
      <c r="N561" s="41" t="s">
        <v>3659</v>
      </c>
      <c r="O561" s="41" t="s">
        <v>3670</v>
      </c>
    </row>
    <row r="562" spans="1:15" x14ac:dyDescent="0.25">
      <c r="A562" s="41" t="s">
        <v>4771</v>
      </c>
      <c r="B562" s="41" t="s">
        <v>4300</v>
      </c>
      <c r="C562" s="41" t="s">
        <v>3667</v>
      </c>
      <c r="D562" s="41" t="s">
        <v>3666</v>
      </c>
      <c r="E562" s="41" t="s">
        <v>4770</v>
      </c>
      <c r="F562" s="41" t="s">
        <v>4478</v>
      </c>
      <c r="G562" s="46">
        <v>8</v>
      </c>
      <c r="H562" s="46">
        <v>1</v>
      </c>
      <c r="I562" s="46">
        <v>1</v>
      </c>
      <c r="J562" s="41" t="s">
        <v>3663</v>
      </c>
      <c r="K562" s="41" t="s">
        <v>4100</v>
      </c>
      <c r="L562" s="41" t="s">
        <v>4753</v>
      </c>
      <c r="M562" s="41" t="s">
        <v>4298</v>
      </c>
      <c r="N562" s="41" t="s">
        <v>3671</v>
      </c>
      <c r="O562" s="41" t="s">
        <v>3670</v>
      </c>
    </row>
    <row r="563" spans="1:15" x14ac:dyDescent="0.25">
      <c r="A563" s="41" t="s">
        <v>4769</v>
      </c>
      <c r="B563" s="41" t="s">
        <v>4768</v>
      </c>
      <c r="C563" s="41" t="s">
        <v>3674</v>
      </c>
      <c r="D563" s="41" t="s">
        <v>3666</v>
      </c>
      <c r="E563" s="41" t="s">
        <v>3606</v>
      </c>
      <c r="F563" s="41" t="s">
        <v>4478</v>
      </c>
      <c r="G563" s="46">
        <v>0</v>
      </c>
      <c r="H563" s="46">
        <v>0</v>
      </c>
      <c r="I563" s="46">
        <v>0</v>
      </c>
      <c r="J563" s="41" t="s">
        <v>3663</v>
      </c>
      <c r="K563" s="41" t="s">
        <v>4100</v>
      </c>
      <c r="L563" s="41" t="s">
        <v>4753</v>
      </c>
      <c r="M563" s="41" t="s">
        <v>4315</v>
      </c>
      <c r="N563" s="41" t="s">
        <v>3671</v>
      </c>
      <c r="O563" s="41" t="s">
        <v>3670</v>
      </c>
    </row>
    <row r="564" spans="1:15" x14ac:dyDescent="0.25">
      <c r="A564" s="41" t="s">
        <v>4767</v>
      </c>
      <c r="B564" s="41" t="s">
        <v>4296</v>
      </c>
      <c r="C564" s="41" t="s">
        <v>3667</v>
      </c>
      <c r="D564" s="41" t="s">
        <v>3666</v>
      </c>
      <c r="E564" s="41" t="s">
        <v>4766</v>
      </c>
      <c r="F564" s="41" t="s">
        <v>4478</v>
      </c>
      <c r="G564" s="46">
        <v>8</v>
      </c>
      <c r="H564" s="46">
        <v>1</v>
      </c>
      <c r="I564" s="46">
        <v>1</v>
      </c>
      <c r="J564" s="41" t="s">
        <v>3663</v>
      </c>
      <c r="K564" s="41" t="s">
        <v>4100</v>
      </c>
      <c r="L564" s="41" t="s">
        <v>4753</v>
      </c>
      <c r="M564" s="41" t="s">
        <v>4290</v>
      </c>
      <c r="N564" s="41" t="s">
        <v>3671</v>
      </c>
      <c r="O564" s="41" t="s">
        <v>3670</v>
      </c>
    </row>
    <row r="565" spans="1:15" x14ac:dyDescent="0.25">
      <c r="A565" s="41" t="s">
        <v>4765</v>
      </c>
      <c r="B565" s="41" t="s">
        <v>4296</v>
      </c>
      <c r="C565" s="41" t="s">
        <v>3667</v>
      </c>
      <c r="D565" s="41" t="s">
        <v>3666</v>
      </c>
      <c r="E565" s="41" t="s">
        <v>4764</v>
      </c>
      <c r="F565" s="41" t="s">
        <v>4478</v>
      </c>
      <c r="G565" s="46">
        <v>8</v>
      </c>
      <c r="H565" s="46">
        <v>1</v>
      </c>
      <c r="I565" s="46">
        <v>1</v>
      </c>
      <c r="J565" s="41" t="s">
        <v>3663</v>
      </c>
      <c r="K565" s="41" t="s">
        <v>4100</v>
      </c>
      <c r="L565" s="41" t="s">
        <v>4753</v>
      </c>
      <c r="M565" s="41" t="s">
        <v>4290</v>
      </c>
      <c r="N565" s="41" t="s">
        <v>3671</v>
      </c>
      <c r="O565" s="41" t="s">
        <v>3670</v>
      </c>
    </row>
    <row r="566" spans="1:15" x14ac:dyDescent="0.25">
      <c r="A566" s="41" t="s">
        <v>4763</v>
      </c>
      <c r="B566" s="41" t="s">
        <v>4296</v>
      </c>
      <c r="C566" s="41" t="s">
        <v>3667</v>
      </c>
      <c r="D566" s="41" t="s">
        <v>3666</v>
      </c>
      <c r="E566" s="41" t="s">
        <v>4762</v>
      </c>
      <c r="F566" s="41" t="s">
        <v>4478</v>
      </c>
      <c r="G566" s="46">
        <v>8</v>
      </c>
      <c r="H566" s="46">
        <v>1</v>
      </c>
      <c r="I566" s="46">
        <v>1</v>
      </c>
      <c r="J566" s="41" t="s">
        <v>3663</v>
      </c>
      <c r="K566" s="41" t="s">
        <v>4100</v>
      </c>
      <c r="L566" s="41" t="s">
        <v>4753</v>
      </c>
      <c r="M566" s="41" t="s">
        <v>4290</v>
      </c>
      <c r="N566" s="41" t="s">
        <v>3671</v>
      </c>
      <c r="O566" s="41" t="s">
        <v>3670</v>
      </c>
    </row>
    <row r="567" spans="1:15" x14ac:dyDescent="0.25">
      <c r="A567" s="41" t="s">
        <v>4761</v>
      </c>
      <c r="B567" s="41" t="s">
        <v>4303</v>
      </c>
      <c r="C567" s="41" t="s">
        <v>3667</v>
      </c>
      <c r="D567" s="41" t="s">
        <v>3666</v>
      </c>
      <c r="E567" s="41" t="s">
        <v>4760</v>
      </c>
      <c r="F567" s="41" t="s">
        <v>4478</v>
      </c>
      <c r="G567" s="46">
        <v>8</v>
      </c>
      <c r="H567" s="46">
        <v>1</v>
      </c>
      <c r="I567" s="46">
        <v>1</v>
      </c>
      <c r="J567" s="41" t="s">
        <v>3663</v>
      </c>
      <c r="K567" s="41" t="s">
        <v>4100</v>
      </c>
      <c r="L567" s="41" t="s">
        <v>4753</v>
      </c>
      <c r="M567" s="41" t="s">
        <v>4290</v>
      </c>
      <c r="N567" s="41" t="s">
        <v>3671</v>
      </c>
      <c r="O567" s="41" t="s">
        <v>3670</v>
      </c>
    </row>
    <row r="568" spans="1:15" x14ac:dyDescent="0.25">
      <c r="A568" s="41" t="s">
        <v>4758</v>
      </c>
      <c r="B568" s="41" t="s">
        <v>4755</v>
      </c>
      <c r="C568" s="41" t="s">
        <v>3667</v>
      </c>
      <c r="D568" s="41" t="s">
        <v>3690</v>
      </c>
      <c r="E568" s="41" t="s">
        <v>4757</v>
      </c>
      <c r="F568" s="41" t="s">
        <v>4478</v>
      </c>
      <c r="G568" s="46">
        <v>8</v>
      </c>
      <c r="H568" s="46">
        <v>1</v>
      </c>
      <c r="I568" s="46">
        <v>1</v>
      </c>
      <c r="J568" s="41" t="s">
        <v>3663</v>
      </c>
      <c r="K568" s="41" t="s">
        <v>4100</v>
      </c>
      <c r="L568" s="41" t="s">
        <v>4753</v>
      </c>
      <c r="M568" s="41" t="s">
        <v>4290</v>
      </c>
      <c r="N568" s="41" t="s">
        <v>3671</v>
      </c>
      <c r="O568" s="41" t="s">
        <v>3670</v>
      </c>
    </row>
    <row r="569" spans="1:15" x14ac:dyDescent="0.25">
      <c r="A569" s="41" t="s">
        <v>4758</v>
      </c>
      <c r="B569" s="41" t="s">
        <v>4755</v>
      </c>
      <c r="C569" s="41" t="s">
        <v>3667</v>
      </c>
      <c r="D569" s="41" t="s">
        <v>4759</v>
      </c>
      <c r="E569" s="41" t="s">
        <v>4757</v>
      </c>
      <c r="F569" s="41" t="s">
        <v>4478</v>
      </c>
      <c r="G569" s="46">
        <v>8</v>
      </c>
      <c r="H569" s="46">
        <v>1</v>
      </c>
      <c r="I569" s="46">
        <v>1</v>
      </c>
      <c r="J569" s="41" t="s">
        <v>3663</v>
      </c>
      <c r="K569" s="41" t="s">
        <v>4100</v>
      </c>
      <c r="L569" s="41" t="s">
        <v>4753</v>
      </c>
      <c r="M569" s="41" t="s">
        <v>4290</v>
      </c>
      <c r="N569" s="41" t="s">
        <v>3671</v>
      </c>
      <c r="O569" s="41" t="s">
        <v>3670</v>
      </c>
    </row>
    <row r="570" spans="1:15" x14ac:dyDescent="0.25">
      <c r="A570" s="41" t="s">
        <v>4758</v>
      </c>
      <c r="B570" s="41" t="s">
        <v>4755</v>
      </c>
      <c r="C570" s="41" t="s">
        <v>3667</v>
      </c>
      <c r="D570" s="41" t="s">
        <v>3666</v>
      </c>
      <c r="E570" s="41" t="s">
        <v>4757</v>
      </c>
      <c r="F570" s="41" t="s">
        <v>4478</v>
      </c>
      <c r="G570" s="46">
        <v>8</v>
      </c>
      <c r="H570" s="46">
        <v>1</v>
      </c>
      <c r="I570" s="46">
        <v>1</v>
      </c>
      <c r="J570" s="41" t="s">
        <v>3663</v>
      </c>
      <c r="K570" s="41" t="s">
        <v>4100</v>
      </c>
      <c r="L570" s="41" t="s">
        <v>4753</v>
      </c>
      <c r="M570" s="41" t="s">
        <v>4290</v>
      </c>
      <c r="N570" s="41" t="s">
        <v>3671</v>
      </c>
      <c r="O570" s="41" t="s">
        <v>3670</v>
      </c>
    </row>
    <row r="571" spans="1:15" x14ac:dyDescent="0.25">
      <c r="A571" s="41" t="s">
        <v>4756</v>
      </c>
      <c r="B571" s="41" t="s">
        <v>4755</v>
      </c>
      <c r="C571" s="41" t="s">
        <v>3667</v>
      </c>
      <c r="D571" s="41" t="s">
        <v>3666</v>
      </c>
      <c r="E571" s="41" t="s">
        <v>4754</v>
      </c>
      <c r="F571" s="41" t="s">
        <v>4478</v>
      </c>
      <c r="G571" s="46">
        <v>3.8</v>
      </c>
      <c r="H571" s="46">
        <v>0.47499999999999998</v>
      </c>
      <c r="I571" s="46">
        <v>0.47499999999999998</v>
      </c>
      <c r="J571" s="41" t="s">
        <v>3663</v>
      </c>
      <c r="K571" s="41" t="s">
        <v>4100</v>
      </c>
      <c r="L571" s="41" t="s">
        <v>4753</v>
      </c>
      <c r="M571" s="41" t="s">
        <v>4290</v>
      </c>
      <c r="N571" s="41" t="s">
        <v>3671</v>
      </c>
      <c r="O571" s="41" t="s">
        <v>3670</v>
      </c>
    </row>
    <row r="572" spans="1:15" x14ac:dyDescent="0.25">
      <c r="A572" s="41" t="s">
        <v>4752</v>
      </c>
      <c r="B572" s="41" t="s">
        <v>4288</v>
      </c>
      <c r="C572" s="41" t="s">
        <v>3667</v>
      </c>
      <c r="D572" s="41" t="s">
        <v>3666</v>
      </c>
      <c r="E572" s="41" t="s">
        <v>4751</v>
      </c>
      <c r="F572" s="41" t="s">
        <v>4478</v>
      </c>
      <c r="G572" s="46">
        <v>8</v>
      </c>
      <c r="H572" s="46">
        <v>1</v>
      </c>
      <c r="I572" s="46">
        <v>1</v>
      </c>
      <c r="J572" s="41" t="s">
        <v>3663</v>
      </c>
      <c r="K572" s="41" t="s">
        <v>4096</v>
      </c>
      <c r="L572" s="41" t="s">
        <v>4527</v>
      </c>
      <c r="M572" s="41" t="s">
        <v>3672</v>
      </c>
      <c r="N572" s="41" t="s">
        <v>3671</v>
      </c>
      <c r="O572" s="41" t="s">
        <v>3670</v>
      </c>
    </row>
    <row r="573" spans="1:15" x14ac:dyDescent="0.25">
      <c r="A573" s="41" t="s">
        <v>4750</v>
      </c>
      <c r="B573" s="41" t="s">
        <v>4284</v>
      </c>
      <c r="C573" s="41" t="s">
        <v>3667</v>
      </c>
      <c r="D573" s="41" t="s">
        <v>3666</v>
      </c>
      <c r="E573" s="41" t="s">
        <v>4749</v>
      </c>
      <c r="F573" s="41" t="s">
        <v>4478</v>
      </c>
      <c r="G573" s="46">
        <v>8</v>
      </c>
      <c r="H573" s="46">
        <v>1</v>
      </c>
      <c r="I573" s="46">
        <v>1</v>
      </c>
      <c r="J573" s="41" t="s">
        <v>3663</v>
      </c>
      <c r="K573" s="41" t="s">
        <v>4100</v>
      </c>
      <c r="L573" s="41" t="s">
        <v>4493</v>
      </c>
      <c r="M573" s="41" t="s">
        <v>3778</v>
      </c>
      <c r="N573" s="41" t="s">
        <v>3671</v>
      </c>
      <c r="O573" s="41" t="s">
        <v>3670</v>
      </c>
    </row>
    <row r="574" spans="1:15" x14ac:dyDescent="0.25">
      <c r="A574" s="41" t="s">
        <v>4748</v>
      </c>
      <c r="B574" s="41" t="s">
        <v>4284</v>
      </c>
      <c r="C574" s="41" t="s">
        <v>3667</v>
      </c>
      <c r="D574" s="41" t="s">
        <v>3666</v>
      </c>
      <c r="E574" s="41" t="s">
        <v>4747</v>
      </c>
      <c r="F574" s="41" t="s">
        <v>4478</v>
      </c>
      <c r="G574" s="46">
        <v>8</v>
      </c>
      <c r="H574" s="46">
        <v>1</v>
      </c>
      <c r="I574" s="46">
        <v>1</v>
      </c>
      <c r="J574" s="41" t="s">
        <v>3663</v>
      </c>
      <c r="K574" s="41" t="s">
        <v>4100</v>
      </c>
      <c r="L574" s="41" t="s">
        <v>4493</v>
      </c>
      <c r="M574" s="41" t="s">
        <v>3778</v>
      </c>
      <c r="N574" s="41" t="s">
        <v>3671</v>
      </c>
      <c r="O574" s="41" t="s">
        <v>3670</v>
      </c>
    </row>
    <row r="575" spans="1:15" x14ac:dyDescent="0.25">
      <c r="A575" s="41" t="s">
        <v>4746</v>
      </c>
      <c r="B575" s="41" t="s">
        <v>4495</v>
      </c>
      <c r="C575" s="41" t="s">
        <v>3667</v>
      </c>
      <c r="D575" s="41" t="s">
        <v>3666</v>
      </c>
      <c r="E575" s="41" t="s">
        <v>4745</v>
      </c>
      <c r="F575" s="41" t="s">
        <v>4478</v>
      </c>
      <c r="G575" s="46">
        <v>8</v>
      </c>
      <c r="H575" s="46">
        <v>1</v>
      </c>
      <c r="I575" s="46">
        <v>1</v>
      </c>
      <c r="J575" s="41" t="s">
        <v>3663</v>
      </c>
      <c r="K575" s="41" t="s">
        <v>4100</v>
      </c>
      <c r="L575" s="41" t="s">
        <v>4493</v>
      </c>
      <c r="M575" s="41" t="s">
        <v>3778</v>
      </c>
      <c r="N575" s="41" t="s">
        <v>3671</v>
      </c>
      <c r="O575" s="41" t="s">
        <v>3670</v>
      </c>
    </row>
    <row r="576" spans="1:15" x14ac:dyDescent="0.25">
      <c r="A576" s="41" t="s">
        <v>4744</v>
      </c>
      <c r="B576" s="41" t="s">
        <v>4743</v>
      </c>
      <c r="C576" s="41" t="s">
        <v>3667</v>
      </c>
      <c r="D576" s="41" t="s">
        <v>3666</v>
      </c>
      <c r="E576" s="41" t="s">
        <v>4742</v>
      </c>
      <c r="F576" s="41" t="s">
        <v>4478</v>
      </c>
      <c r="G576" s="46">
        <v>8</v>
      </c>
      <c r="H576" s="46">
        <v>1</v>
      </c>
      <c r="I576" s="46">
        <v>1</v>
      </c>
      <c r="J576" s="41" t="s">
        <v>3663</v>
      </c>
      <c r="K576" s="41" t="s">
        <v>528</v>
      </c>
      <c r="L576" s="41" t="s">
        <v>4583</v>
      </c>
      <c r="M576" s="41" t="s">
        <v>3735</v>
      </c>
      <c r="N576" s="41" t="s">
        <v>3671</v>
      </c>
      <c r="O576" s="41" t="s">
        <v>3670</v>
      </c>
    </row>
    <row r="577" spans="1:15" x14ac:dyDescent="0.25">
      <c r="A577" s="41" t="s">
        <v>4741</v>
      </c>
      <c r="B577" s="41" t="s">
        <v>4740</v>
      </c>
      <c r="C577" s="41" t="s">
        <v>3667</v>
      </c>
      <c r="D577" s="41" t="s">
        <v>3666</v>
      </c>
      <c r="E577" s="41" t="s">
        <v>4739</v>
      </c>
      <c r="F577" s="41" t="s">
        <v>4478</v>
      </c>
      <c r="G577" s="46">
        <v>8</v>
      </c>
      <c r="H577" s="46">
        <v>1</v>
      </c>
      <c r="I577" s="46">
        <v>1</v>
      </c>
      <c r="J577" s="41" t="s">
        <v>3663</v>
      </c>
      <c r="K577" s="41" t="s">
        <v>659</v>
      </c>
      <c r="L577" s="41" t="s">
        <v>4493</v>
      </c>
      <c r="M577" s="41" t="s">
        <v>3677</v>
      </c>
      <c r="N577" s="41" t="s">
        <v>3659</v>
      </c>
      <c r="O577" s="41" t="s">
        <v>3670</v>
      </c>
    </row>
    <row r="578" spans="1:15" x14ac:dyDescent="0.25">
      <c r="A578" s="41" t="s">
        <v>4738</v>
      </c>
      <c r="B578" s="41" t="s">
        <v>4270</v>
      </c>
      <c r="C578" s="41" t="s">
        <v>3667</v>
      </c>
      <c r="D578" s="41" t="s">
        <v>3666</v>
      </c>
      <c r="E578" s="41" t="s">
        <v>4737</v>
      </c>
      <c r="F578" s="41" t="s">
        <v>4478</v>
      </c>
      <c r="G578" s="46">
        <v>8</v>
      </c>
      <c r="H578" s="46">
        <v>1</v>
      </c>
      <c r="I578" s="46">
        <v>1</v>
      </c>
      <c r="J578" s="41" t="s">
        <v>3663</v>
      </c>
      <c r="K578" s="41" t="s">
        <v>528</v>
      </c>
      <c r="L578" s="41" t="s">
        <v>4617</v>
      </c>
      <c r="M578" s="41" t="s">
        <v>3677</v>
      </c>
      <c r="N578" s="41" t="s">
        <v>3659</v>
      </c>
      <c r="O578" s="41" t="s">
        <v>3658</v>
      </c>
    </row>
    <row r="579" spans="1:15" x14ac:dyDescent="0.25">
      <c r="A579" s="41" t="s">
        <v>4735</v>
      </c>
      <c r="B579" s="41" t="s">
        <v>4734</v>
      </c>
      <c r="C579" s="41" t="s">
        <v>3674</v>
      </c>
      <c r="D579" s="41" t="s">
        <v>4736</v>
      </c>
      <c r="E579" s="41" t="s">
        <v>3606</v>
      </c>
      <c r="F579" s="41" t="s">
        <v>4478</v>
      </c>
      <c r="G579" s="46">
        <v>8</v>
      </c>
      <c r="H579" s="46">
        <v>1</v>
      </c>
      <c r="I579" s="46">
        <v>0</v>
      </c>
      <c r="J579" s="41" t="s">
        <v>3663</v>
      </c>
      <c r="K579" s="41" t="s">
        <v>528</v>
      </c>
      <c r="L579" s="41" t="s">
        <v>4617</v>
      </c>
      <c r="M579" s="41" t="s">
        <v>3682</v>
      </c>
      <c r="N579" s="41" t="s">
        <v>3659</v>
      </c>
      <c r="O579" s="41" t="s">
        <v>3658</v>
      </c>
    </row>
    <row r="580" spans="1:15" x14ac:dyDescent="0.25">
      <c r="A580" s="41" t="s">
        <v>4735</v>
      </c>
      <c r="B580" s="41" t="s">
        <v>4734</v>
      </c>
      <c r="C580" s="41" t="s">
        <v>3667</v>
      </c>
      <c r="D580" s="41" t="s">
        <v>3666</v>
      </c>
      <c r="E580" s="41" t="s">
        <v>4733</v>
      </c>
      <c r="F580" s="41" t="s">
        <v>4478</v>
      </c>
      <c r="G580" s="46">
        <v>8</v>
      </c>
      <c r="H580" s="46">
        <v>1</v>
      </c>
      <c r="I580" s="46">
        <v>1</v>
      </c>
      <c r="J580" s="41" t="s">
        <v>3663</v>
      </c>
      <c r="K580" s="41" t="s">
        <v>528</v>
      </c>
      <c r="L580" s="41" t="s">
        <v>4617</v>
      </c>
      <c r="M580" s="41" t="s">
        <v>3682</v>
      </c>
      <c r="N580" s="41" t="s">
        <v>3659</v>
      </c>
      <c r="O580" s="41" t="s">
        <v>3658</v>
      </c>
    </row>
    <row r="581" spans="1:15" x14ac:dyDescent="0.25">
      <c r="A581" s="41" t="s">
        <v>4732</v>
      </c>
      <c r="B581" s="41" t="s">
        <v>4267</v>
      </c>
      <c r="C581" s="41" t="s">
        <v>3667</v>
      </c>
      <c r="D581" s="41" t="s">
        <v>3702</v>
      </c>
      <c r="E581" s="41" t="s">
        <v>4731</v>
      </c>
      <c r="F581" s="41" t="s">
        <v>4478</v>
      </c>
      <c r="G581" s="46">
        <v>8</v>
      </c>
      <c r="H581" s="46">
        <v>1</v>
      </c>
      <c r="I581" s="46">
        <v>1</v>
      </c>
      <c r="J581" s="41" t="s">
        <v>3663</v>
      </c>
      <c r="K581" s="41" t="s">
        <v>528</v>
      </c>
      <c r="L581" s="41" t="s">
        <v>4617</v>
      </c>
      <c r="M581" s="41" t="s">
        <v>4265</v>
      </c>
      <c r="N581" s="41" t="s">
        <v>3671</v>
      </c>
      <c r="O581" s="41" t="s">
        <v>3670</v>
      </c>
    </row>
    <row r="582" spans="1:15" x14ac:dyDescent="0.25">
      <c r="A582" s="41" t="s">
        <v>4732</v>
      </c>
      <c r="B582" s="41" t="s">
        <v>4267</v>
      </c>
      <c r="C582" s="41" t="s">
        <v>3667</v>
      </c>
      <c r="D582" s="41" t="s">
        <v>3666</v>
      </c>
      <c r="E582" s="41" t="s">
        <v>4731</v>
      </c>
      <c r="F582" s="41" t="s">
        <v>4478</v>
      </c>
      <c r="G582" s="46">
        <v>8</v>
      </c>
      <c r="H582" s="46">
        <v>1</v>
      </c>
      <c r="I582" s="46">
        <v>1</v>
      </c>
      <c r="J582" s="41" t="s">
        <v>3663</v>
      </c>
      <c r="K582" s="41" t="s">
        <v>528</v>
      </c>
      <c r="L582" s="41" t="s">
        <v>4617</v>
      </c>
      <c r="M582" s="41" t="s">
        <v>4265</v>
      </c>
      <c r="N582" s="41" t="s">
        <v>3671</v>
      </c>
      <c r="O582" s="41" t="s">
        <v>3670</v>
      </c>
    </row>
    <row r="583" spans="1:15" x14ac:dyDescent="0.25">
      <c r="A583" s="41" t="s">
        <v>4730</v>
      </c>
      <c r="B583" s="41" t="s">
        <v>4263</v>
      </c>
      <c r="C583" s="41" t="s">
        <v>3667</v>
      </c>
      <c r="D583" s="41" t="s">
        <v>3666</v>
      </c>
      <c r="E583" s="41" t="s">
        <v>4262</v>
      </c>
      <c r="F583" s="41" t="s">
        <v>4478</v>
      </c>
      <c r="G583" s="46">
        <v>8</v>
      </c>
      <c r="H583" s="46">
        <v>1</v>
      </c>
      <c r="I583" s="46">
        <v>1</v>
      </c>
      <c r="J583" s="41" t="s">
        <v>3663</v>
      </c>
      <c r="K583" s="41" t="s">
        <v>528</v>
      </c>
      <c r="L583" s="41" t="s">
        <v>4617</v>
      </c>
      <c r="M583" s="41" t="s">
        <v>3763</v>
      </c>
      <c r="N583" s="41" t="s">
        <v>3671</v>
      </c>
      <c r="O583" s="41" t="s">
        <v>3670</v>
      </c>
    </row>
    <row r="584" spans="1:15" x14ac:dyDescent="0.25">
      <c r="A584" s="41" t="s">
        <v>4729</v>
      </c>
      <c r="B584" s="41" t="s">
        <v>4718</v>
      </c>
      <c r="C584" s="41" t="s">
        <v>3667</v>
      </c>
      <c r="D584" s="41" t="s">
        <v>3666</v>
      </c>
      <c r="E584" s="41" t="s">
        <v>4728</v>
      </c>
      <c r="F584" s="41" t="s">
        <v>4478</v>
      </c>
      <c r="G584" s="46">
        <v>8</v>
      </c>
      <c r="H584" s="46">
        <v>1</v>
      </c>
      <c r="I584" s="46">
        <v>1</v>
      </c>
      <c r="J584" s="41" t="s">
        <v>3663</v>
      </c>
      <c r="K584" s="41" t="s">
        <v>528</v>
      </c>
      <c r="L584" s="41" t="s">
        <v>4617</v>
      </c>
      <c r="M584" s="41" t="s">
        <v>4258</v>
      </c>
      <c r="N584" s="41" t="s">
        <v>3671</v>
      </c>
      <c r="O584" s="41" t="s">
        <v>3670</v>
      </c>
    </row>
    <row r="585" spans="1:15" x14ac:dyDescent="0.25">
      <c r="A585" s="41" t="s">
        <v>4727</v>
      </c>
      <c r="B585" s="41" t="s">
        <v>4718</v>
      </c>
      <c r="C585" s="41" t="s">
        <v>3667</v>
      </c>
      <c r="D585" s="41" t="s">
        <v>3666</v>
      </c>
      <c r="E585" s="41" t="s">
        <v>4726</v>
      </c>
      <c r="F585" s="41" t="s">
        <v>4478</v>
      </c>
      <c r="G585" s="46">
        <v>8</v>
      </c>
      <c r="H585" s="46">
        <v>1</v>
      </c>
      <c r="I585" s="46">
        <v>1</v>
      </c>
      <c r="J585" s="41" t="s">
        <v>3663</v>
      </c>
      <c r="K585" s="41" t="s">
        <v>528</v>
      </c>
      <c r="L585" s="41" t="s">
        <v>4617</v>
      </c>
      <c r="M585" s="41" t="s">
        <v>4258</v>
      </c>
      <c r="N585" s="41" t="s">
        <v>3671</v>
      </c>
      <c r="O585" s="41" t="s">
        <v>3670</v>
      </c>
    </row>
    <row r="586" spans="1:15" x14ac:dyDescent="0.25">
      <c r="A586" s="41" t="s">
        <v>4725</v>
      </c>
      <c r="B586" s="41" t="s">
        <v>4718</v>
      </c>
      <c r="C586" s="41" t="s">
        <v>3667</v>
      </c>
      <c r="D586" s="41" t="s">
        <v>3666</v>
      </c>
      <c r="E586" s="41" t="s">
        <v>4724</v>
      </c>
      <c r="F586" s="41" t="s">
        <v>4478</v>
      </c>
      <c r="G586" s="46">
        <v>8</v>
      </c>
      <c r="H586" s="46">
        <v>1</v>
      </c>
      <c r="I586" s="46">
        <v>1</v>
      </c>
      <c r="J586" s="41" t="s">
        <v>3663</v>
      </c>
      <c r="K586" s="41" t="s">
        <v>528</v>
      </c>
      <c r="L586" s="41" t="s">
        <v>4617</v>
      </c>
      <c r="M586" s="41" t="s">
        <v>4258</v>
      </c>
      <c r="N586" s="41" t="s">
        <v>3671</v>
      </c>
      <c r="O586" s="41" t="s">
        <v>3670</v>
      </c>
    </row>
    <row r="587" spans="1:15" x14ac:dyDescent="0.25">
      <c r="A587" s="41" t="s">
        <v>4723</v>
      </c>
      <c r="B587" s="41" t="s">
        <v>4718</v>
      </c>
      <c r="C587" s="41" t="s">
        <v>3667</v>
      </c>
      <c r="D587" s="41" t="s">
        <v>3702</v>
      </c>
      <c r="E587" s="41" t="s">
        <v>4722</v>
      </c>
      <c r="F587" s="41" t="s">
        <v>4478</v>
      </c>
      <c r="G587" s="46">
        <v>8</v>
      </c>
      <c r="H587" s="46">
        <v>1</v>
      </c>
      <c r="I587" s="46">
        <v>1</v>
      </c>
      <c r="J587" s="41" t="s">
        <v>3663</v>
      </c>
      <c r="K587" s="41" t="s">
        <v>528</v>
      </c>
      <c r="L587" s="41" t="s">
        <v>4617</v>
      </c>
      <c r="M587" s="41" t="s">
        <v>4258</v>
      </c>
      <c r="N587" s="41" t="s">
        <v>3671</v>
      </c>
      <c r="O587" s="41" t="s">
        <v>3670</v>
      </c>
    </row>
    <row r="588" spans="1:15" x14ac:dyDescent="0.25">
      <c r="A588" s="41" t="s">
        <v>4723</v>
      </c>
      <c r="B588" s="41" t="s">
        <v>4718</v>
      </c>
      <c r="C588" s="41" t="s">
        <v>3667</v>
      </c>
      <c r="D588" s="41" t="s">
        <v>3666</v>
      </c>
      <c r="E588" s="41" t="s">
        <v>4722</v>
      </c>
      <c r="F588" s="41" t="s">
        <v>4478</v>
      </c>
      <c r="G588" s="46">
        <v>8</v>
      </c>
      <c r="H588" s="46">
        <v>1</v>
      </c>
      <c r="I588" s="46">
        <v>1</v>
      </c>
      <c r="J588" s="41" t="s">
        <v>3663</v>
      </c>
      <c r="K588" s="41" t="s">
        <v>528</v>
      </c>
      <c r="L588" s="41" t="s">
        <v>4617</v>
      </c>
      <c r="M588" s="41" t="s">
        <v>4258</v>
      </c>
      <c r="N588" s="41" t="s">
        <v>3671</v>
      </c>
      <c r="O588" s="41" t="s">
        <v>3670</v>
      </c>
    </row>
    <row r="589" spans="1:15" x14ac:dyDescent="0.25">
      <c r="A589" s="41" t="s">
        <v>4721</v>
      </c>
      <c r="B589" s="41" t="s">
        <v>4718</v>
      </c>
      <c r="C589" s="41" t="s">
        <v>3667</v>
      </c>
      <c r="D589" s="41" t="s">
        <v>3666</v>
      </c>
      <c r="E589" s="41" t="s">
        <v>4720</v>
      </c>
      <c r="F589" s="41" t="s">
        <v>4478</v>
      </c>
      <c r="G589" s="46">
        <v>8</v>
      </c>
      <c r="H589" s="46">
        <v>1</v>
      </c>
      <c r="I589" s="46">
        <v>1</v>
      </c>
      <c r="J589" s="41" t="s">
        <v>3663</v>
      </c>
      <c r="K589" s="41" t="s">
        <v>528</v>
      </c>
      <c r="L589" s="41" t="s">
        <v>4617</v>
      </c>
      <c r="M589" s="41" t="s">
        <v>4258</v>
      </c>
      <c r="N589" s="41" t="s">
        <v>3671</v>
      </c>
      <c r="O589" s="41" t="s">
        <v>3670</v>
      </c>
    </row>
    <row r="590" spans="1:15" x14ac:dyDescent="0.25">
      <c r="A590" s="41" t="s">
        <v>4719</v>
      </c>
      <c r="B590" s="41" t="s">
        <v>4718</v>
      </c>
      <c r="C590" s="41" t="s">
        <v>3667</v>
      </c>
      <c r="D590" s="41" t="s">
        <v>3666</v>
      </c>
      <c r="E590" s="41" t="s">
        <v>4717</v>
      </c>
      <c r="F590" s="41" t="s">
        <v>4478</v>
      </c>
      <c r="G590" s="46">
        <v>8</v>
      </c>
      <c r="H590" s="46">
        <v>1</v>
      </c>
      <c r="I590" s="46">
        <v>1</v>
      </c>
      <c r="J590" s="41" t="s">
        <v>3663</v>
      </c>
      <c r="K590" s="41" t="s">
        <v>528</v>
      </c>
      <c r="L590" s="41" t="s">
        <v>4617</v>
      </c>
      <c r="M590" s="41" t="s">
        <v>4258</v>
      </c>
      <c r="N590" s="41" t="s">
        <v>3671</v>
      </c>
      <c r="O590" s="41" t="s">
        <v>3670</v>
      </c>
    </row>
    <row r="591" spans="1:15" x14ac:dyDescent="0.25">
      <c r="A591" s="41" t="s">
        <v>4716</v>
      </c>
      <c r="B591" s="41" t="s">
        <v>4715</v>
      </c>
      <c r="C591" s="41" t="s">
        <v>3667</v>
      </c>
      <c r="D591" s="41" t="s">
        <v>3666</v>
      </c>
      <c r="E591" s="41" t="s">
        <v>4714</v>
      </c>
      <c r="F591" s="41" t="s">
        <v>4478</v>
      </c>
      <c r="G591" s="46">
        <v>8</v>
      </c>
      <c r="H591" s="46">
        <v>1</v>
      </c>
      <c r="I591" s="46">
        <v>1</v>
      </c>
      <c r="J591" s="41" t="s">
        <v>3663</v>
      </c>
      <c r="K591" s="41" t="s">
        <v>4096</v>
      </c>
      <c r="L591" s="41" t="s">
        <v>4549</v>
      </c>
      <c r="M591" s="41" t="s">
        <v>3735</v>
      </c>
      <c r="N591" s="41" t="s">
        <v>3671</v>
      </c>
      <c r="O591" s="41" t="s">
        <v>3670</v>
      </c>
    </row>
    <row r="592" spans="1:15" x14ac:dyDescent="0.25">
      <c r="A592" s="41" t="s">
        <v>4713</v>
      </c>
      <c r="B592" s="41" t="s">
        <v>4712</v>
      </c>
      <c r="C592" s="41" t="s">
        <v>3667</v>
      </c>
      <c r="D592" s="41" t="s">
        <v>3666</v>
      </c>
      <c r="E592" s="41" t="s">
        <v>4711</v>
      </c>
      <c r="F592" s="41" t="s">
        <v>4478</v>
      </c>
      <c r="G592" s="46">
        <v>8</v>
      </c>
      <c r="H592" s="46">
        <v>1</v>
      </c>
      <c r="I592" s="46">
        <v>1</v>
      </c>
      <c r="J592" s="41" t="s">
        <v>3663</v>
      </c>
      <c r="K592" s="41" t="s">
        <v>4100</v>
      </c>
      <c r="L592" s="41" t="s">
        <v>4710</v>
      </c>
      <c r="M592" s="41" t="s">
        <v>4106</v>
      </c>
      <c r="N592" s="41" t="s">
        <v>3659</v>
      </c>
      <c r="O592" s="41" t="s">
        <v>3658</v>
      </c>
    </row>
    <row r="593" spans="1:15" x14ac:dyDescent="0.25">
      <c r="A593" s="41" t="s">
        <v>4709</v>
      </c>
      <c r="B593" s="41" t="s">
        <v>4708</v>
      </c>
      <c r="C593" s="41" t="s">
        <v>3667</v>
      </c>
      <c r="D593" s="41" t="s">
        <v>3666</v>
      </c>
      <c r="E593" s="41" t="s">
        <v>3606</v>
      </c>
      <c r="F593" s="41" t="s">
        <v>4478</v>
      </c>
      <c r="G593" s="46">
        <v>8</v>
      </c>
      <c r="H593" s="46">
        <v>1</v>
      </c>
      <c r="I593" s="46">
        <v>0</v>
      </c>
      <c r="J593" s="41" t="s">
        <v>3663</v>
      </c>
      <c r="K593" s="41" t="s">
        <v>4100</v>
      </c>
      <c r="L593" s="41" t="s">
        <v>4702</v>
      </c>
      <c r="M593" s="41" t="s">
        <v>3677</v>
      </c>
      <c r="N593" s="41" t="s">
        <v>3659</v>
      </c>
      <c r="O593" s="41" t="s">
        <v>3658</v>
      </c>
    </row>
    <row r="594" spans="1:15" x14ac:dyDescent="0.25">
      <c r="A594" s="41" t="s">
        <v>4707</v>
      </c>
      <c r="B594" s="41" t="s">
        <v>4706</v>
      </c>
      <c r="C594" s="41" t="s">
        <v>3667</v>
      </c>
      <c r="D594" s="41" t="s">
        <v>3666</v>
      </c>
      <c r="E594" s="41" t="s">
        <v>4705</v>
      </c>
      <c r="F594" s="41" t="s">
        <v>4478</v>
      </c>
      <c r="G594" s="46">
        <v>8</v>
      </c>
      <c r="H594" s="46">
        <v>1</v>
      </c>
      <c r="I594" s="46">
        <v>1</v>
      </c>
      <c r="J594" s="41" t="s">
        <v>3663</v>
      </c>
      <c r="K594" s="41" t="s">
        <v>528</v>
      </c>
      <c r="L594" s="41" t="s">
        <v>4615</v>
      </c>
      <c r="M594" s="41" t="s">
        <v>3778</v>
      </c>
      <c r="N594" s="41" t="s">
        <v>3671</v>
      </c>
      <c r="O594" s="41" t="s">
        <v>3670</v>
      </c>
    </row>
    <row r="595" spans="1:15" x14ac:dyDescent="0.25">
      <c r="A595" s="41" t="s">
        <v>4704</v>
      </c>
      <c r="B595" s="41" t="s">
        <v>3851</v>
      </c>
      <c r="C595" s="41" t="s">
        <v>3667</v>
      </c>
      <c r="D595" s="41" t="s">
        <v>3666</v>
      </c>
      <c r="E595" s="41" t="s">
        <v>4703</v>
      </c>
      <c r="F595" s="41" t="s">
        <v>4478</v>
      </c>
      <c r="G595" s="46">
        <v>8</v>
      </c>
      <c r="H595" s="46">
        <v>1</v>
      </c>
      <c r="I595" s="46">
        <v>1</v>
      </c>
      <c r="J595" s="41" t="s">
        <v>3663</v>
      </c>
      <c r="K595" s="41" t="s">
        <v>4100</v>
      </c>
      <c r="L595" s="41" t="s">
        <v>4702</v>
      </c>
      <c r="M595" s="41" t="s">
        <v>3851</v>
      </c>
      <c r="N595" s="41" t="s">
        <v>3671</v>
      </c>
      <c r="O595" s="41" t="s">
        <v>3670</v>
      </c>
    </row>
    <row r="596" spans="1:15" x14ac:dyDescent="0.25">
      <c r="A596" s="41" t="s">
        <v>4701</v>
      </c>
      <c r="B596" s="41" t="s">
        <v>4036</v>
      </c>
      <c r="C596" s="41" t="s">
        <v>3674</v>
      </c>
      <c r="D596" s="41" t="s">
        <v>4204</v>
      </c>
      <c r="E596" s="41" t="s">
        <v>3606</v>
      </c>
      <c r="F596" s="41" t="s">
        <v>4478</v>
      </c>
      <c r="G596" s="46">
        <v>0</v>
      </c>
      <c r="H596" s="46">
        <v>0</v>
      </c>
      <c r="I596" s="46">
        <v>0</v>
      </c>
      <c r="J596" s="41" t="s">
        <v>3663</v>
      </c>
      <c r="K596" s="41" t="s">
        <v>659</v>
      </c>
      <c r="L596" s="41" t="s">
        <v>4699</v>
      </c>
      <c r="M596" s="41" t="s">
        <v>4035</v>
      </c>
      <c r="N596" s="41" t="s">
        <v>3671</v>
      </c>
      <c r="O596" s="41" t="s">
        <v>3670</v>
      </c>
    </row>
    <row r="597" spans="1:15" x14ac:dyDescent="0.25">
      <c r="A597" s="41" t="s">
        <v>4701</v>
      </c>
      <c r="B597" s="41" t="s">
        <v>4036</v>
      </c>
      <c r="C597" s="41" t="s">
        <v>3667</v>
      </c>
      <c r="D597" s="41" t="s">
        <v>3666</v>
      </c>
      <c r="E597" s="41" t="s">
        <v>4700</v>
      </c>
      <c r="F597" s="41" t="s">
        <v>4478</v>
      </c>
      <c r="G597" s="46">
        <v>8</v>
      </c>
      <c r="H597" s="46">
        <v>1</v>
      </c>
      <c r="I597" s="46">
        <v>1</v>
      </c>
      <c r="J597" s="41" t="s">
        <v>3663</v>
      </c>
      <c r="K597" s="41" t="s">
        <v>659</v>
      </c>
      <c r="L597" s="41" t="s">
        <v>4699</v>
      </c>
      <c r="M597" s="41" t="s">
        <v>4035</v>
      </c>
      <c r="N597" s="41" t="s">
        <v>3671</v>
      </c>
      <c r="O597" s="41" t="s">
        <v>3670</v>
      </c>
    </row>
    <row r="598" spans="1:15" x14ac:dyDescent="0.25">
      <c r="A598" s="41" t="s">
        <v>4698</v>
      </c>
      <c r="B598" s="41" t="s">
        <v>3822</v>
      </c>
      <c r="C598" s="41" t="s">
        <v>3667</v>
      </c>
      <c r="D598" s="41" t="s">
        <v>3666</v>
      </c>
      <c r="E598" s="41" t="s">
        <v>4697</v>
      </c>
      <c r="F598" s="41" t="s">
        <v>4478</v>
      </c>
      <c r="G598" s="46">
        <v>8</v>
      </c>
      <c r="H598" s="46">
        <v>1</v>
      </c>
      <c r="I598" s="46">
        <v>1</v>
      </c>
      <c r="J598" s="41" t="s">
        <v>3663</v>
      </c>
      <c r="K598" s="41" t="s">
        <v>659</v>
      </c>
      <c r="L598" s="41" t="s">
        <v>4696</v>
      </c>
      <c r="M598" s="41" t="s">
        <v>3820</v>
      </c>
      <c r="N598" s="41" t="s">
        <v>3671</v>
      </c>
      <c r="O598" s="41" t="s">
        <v>3670</v>
      </c>
    </row>
    <row r="599" spans="1:15" x14ac:dyDescent="0.25">
      <c r="A599" s="41" t="s">
        <v>4695</v>
      </c>
      <c r="B599" s="41" t="s">
        <v>4250</v>
      </c>
      <c r="C599" s="41" t="s">
        <v>3667</v>
      </c>
      <c r="D599" s="41" t="s">
        <v>3666</v>
      </c>
      <c r="E599" s="41" t="s">
        <v>4694</v>
      </c>
      <c r="F599" s="41" t="s">
        <v>4478</v>
      </c>
      <c r="G599" s="46">
        <v>8</v>
      </c>
      <c r="H599" s="46">
        <v>1</v>
      </c>
      <c r="I599" s="46">
        <v>1</v>
      </c>
      <c r="J599" s="41" t="s">
        <v>3663</v>
      </c>
      <c r="K599" s="41" t="s">
        <v>659</v>
      </c>
      <c r="L599" s="41" t="s">
        <v>4477</v>
      </c>
      <c r="M599" s="41" t="s">
        <v>3820</v>
      </c>
      <c r="N599" s="41" t="s">
        <v>3671</v>
      </c>
      <c r="O599" s="41" t="s">
        <v>3670</v>
      </c>
    </row>
    <row r="600" spans="1:15" x14ac:dyDescent="0.25">
      <c r="A600" s="41" t="s">
        <v>4692</v>
      </c>
      <c r="B600" s="41" t="s">
        <v>4449</v>
      </c>
      <c r="C600" s="41" t="s">
        <v>3667</v>
      </c>
      <c r="D600" s="41" t="s">
        <v>4693</v>
      </c>
      <c r="E600" s="41" t="s">
        <v>4691</v>
      </c>
      <c r="F600" s="41" t="s">
        <v>4478</v>
      </c>
      <c r="G600" s="46">
        <v>8</v>
      </c>
      <c r="H600" s="46">
        <v>1</v>
      </c>
      <c r="I600" s="46">
        <v>1</v>
      </c>
      <c r="J600" s="41" t="s">
        <v>3663</v>
      </c>
      <c r="K600" s="41" t="s">
        <v>4100</v>
      </c>
      <c r="L600" s="41" t="s">
        <v>4690</v>
      </c>
      <c r="M600" s="41" t="s">
        <v>3788</v>
      </c>
      <c r="N600" s="41" t="s">
        <v>3671</v>
      </c>
      <c r="O600" s="41" t="s">
        <v>3670</v>
      </c>
    </row>
    <row r="601" spans="1:15" x14ac:dyDescent="0.25">
      <c r="A601" s="41" t="s">
        <v>4692</v>
      </c>
      <c r="B601" s="41" t="s">
        <v>4449</v>
      </c>
      <c r="C601" s="41" t="s">
        <v>3667</v>
      </c>
      <c r="D601" s="41" t="s">
        <v>3707</v>
      </c>
      <c r="E601" s="41" t="s">
        <v>4691</v>
      </c>
      <c r="F601" s="41" t="s">
        <v>4478</v>
      </c>
      <c r="G601" s="46">
        <v>8</v>
      </c>
      <c r="H601" s="46">
        <v>1</v>
      </c>
      <c r="I601" s="46">
        <v>1</v>
      </c>
      <c r="J601" s="41" t="s">
        <v>3663</v>
      </c>
      <c r="K601" s="41" t="s">
        <v>4100</v>
      </c>
      <c r="L601" s="41" t="s">
        <v>4690</v>
      </c>
      <c r="M601" s="41" t="s">
        <v>3788</v>
      </c>
      <c r="N601" s="41" t="s">
        <v>3671</v>
      </c>
      <c r="O601" s="41" t="s">
        <v>3670</v>
      </c>
    </row>
    <row r="602" spans="1:15" x14ac:dyDescent="0.25">
      <c r="A602" s="41" t="s">
        <v>4692</v>
      </c>
      <c r="B602" s="41" t="s">
        <v>4449</v>
      </c>
      <c r="C602" s="41" t="s">
        <v>3667</v>
      </c>
      <c r="D602" s="41" t="s">
        <v>3666</v>
      </c>
      <c r="E602" s="41" t="s">
        <v>4691</v>
      </c>
      <c r="F602" s="41" t="s">
        <v>4478</v>
      </c>
      <c r="G602" s="46">
        <v>8</v>
      </c>
      <c r="H602" s="46">
        <v>1</v>
      </c>
      <c r="I602" s="46">
        <v>1</v>
      </c>
      <c r="J602" s="41" t="s">
        <v>3663</v>
      </c>
      <c r="K602" s="41" t="s">
        <v>4100</v>
      </c>
      <c r="L602" s="41" t="s">
        <v>4690</v>
      </c>
      <c r="M602" s="41" t="s">
        <v>3788</v>
      </c>
      <c r="N602" s="41" t="s">
        <v>3671</v>
      </c>
      <c r="O602" s="41" t="s">
        <v>3670</v>
      </c>
    </row>
    <row r="603" spans="1:15" x14ac:dyDescent="0.25">
      <c r="A603" s="41" t="s">
        <v>4689</v>
      </c>
      <c r="B603" s="41" t="s">
        <v>4150</v>
      </c>
      <c r="C603" s="41" t="s">
        <v>3667</v>
      </c>
      <c r="D603" s="41" t="s">
        <v>3666</v>
      </c>
      <c r="E603" s="41" t="s">
        <v>4688</v>
      </c>
      <c r="F603" s="41" t="s">
        <v>4478</v>
      </c>
      <c r="G603" s="46">
        <v>8</v>
      </c>
      <c r="H603" s="46">
        <v>1</v>
      </c>
      <c r="I603" s="46">
        <v>1</v>
      </c>
      <c r="J603" s="41" t="s">
        <v>3663</v>
      </c>
      <c r="K603" s="41" t="s">
        <v>528</v>
      </c>
      <c r="L603" s="41" t="s">
        <v>4619</v>
      </c>
      <c r="M603" s="41" t="s">
        <v>3778</v>
      </c>
      <c r="N603" s="41" t="s">
        <v>3671</v>
      </c>
      <c r="O603" s="41" t="s">
        <v>3670</v>
      </c>
    </row>
    <row r="604" spans="1:15" x14ac:dyDescent="0.25">
      <c r="A604" s="41" t="s">
        <v>4687</v>
      </c>
      <c r="B604" s="41" t="s">
        <v>4686</v>
      </c>
      <c r="C604" s="41" t="s">
        <v>3674</v>
      </c>
      <c r="D604" s="41" t="s">
        <v>3666</v>
      </c>
      <c r="E604" s="41" t="s">
        <v>3606</v>
      </c>
      <c r="F604" s="41" t="s">
        <v>4478</v>
      </c>
      <c r="G604" s="46">
        <v>0</v>
      </c>
      <c r="H604" s="46">
        <v>0</v>
      </c>
      <c r="I604" s="46">
        <v>0</v>
      </c>
      <c r="J604" s="41" t="s">
        <v>3663</v>
      </c>
      <c r="K604" s="41" t="s">
        <v>528</v>
      </c>
      <c r="L604" s="41" t="s">
        <v>4678</v>
      </c>
      <c r="M604" s="41" t="s">
        <v>4230</v>
      </c>
      <c r="N604" s="41" t="s">
        <v>3671</v>
      </c>
      <c r="O604" s="41" t="s">
        <v>3670</v>
      </c>
    </row>
    <row r="605" spans="1:15" x14ac:dyDescent="0.25">
      <c r="A605" s="41" t="s">
        <v>4685</v>
      </c>
      <c r="B605" s="41" t="s">
        <v>4684</v>
      </c>
      <c r="C605" s="41" t="s">
        <v>3667</v>
      </c>
      <c r="D605" s="41" t="s">
        <v>4169</v>
      </c>
      <c r="E605" s="41" t="s">
        <v>4683</v>
      </c>
      <c r="F605" s="41" t="s">
        <v>4478</v>
      </c>
      <c r="G605" s="46">
        <v>8</v>
      </c>
      <c r="H605" s="46">
        <v>1</v>
      </c>
      <c r="I605" s="46">
        <v>1</v>
      </c>
      <c r="J605" s="41" t="s">
        <v>3663</v>
      </c>
      <c r="K605" s="41" t="s">
        <v>528</v>
      </c>
      <c r="L605" s="41" t="s">
        <v>4682</v>
      </c>
      <c r="M605" s="41" t="s">
        <v>4230</v>
      </c>
      <c r="N605" s="41" t="s">
        <v>3671</v>
      </c>
      <c r="O605" s="41" t="s">
        <v>3670</v>
      </c>
    </row>
    <row r="606" spans="1:15" x14ac:dyDescent="0.25">
      <c r="A606" s="41" t="s">
        <v>4685</v>
      </c>
      <c r="B606" s="41" t="s">
        <v>4684</v>
      </c>
      <c r="C606" s="41" t="s">
        <v>3667</v>
      </c>
      <c r="D606" s="41" t="s">
        <v>3666</v>
      </c>
      <c r="E606" s="41" t="s">
        <v>4683</v>
      </c>
      <c r="F606" s="41" t="s">
        <v>4478</v>
      </c>
      <c r="G606" s="46">
        <v>8</v>
      </c>
      <c r="H606" s="46">
        <v>1</v>
      </c>
      <c r="I606" s="46">
        <v>1</v>
      </c>
      <c r="J606" s="41" t="s">
        <v>3663</v>
      </c>
      <c r="K606" s="41" t="s">
        <v>528</v>
      </c>
      <c r="L606" s="41" t="s">
        <v>4682</v>
      </c>
      <c r="M606" s="41" t="s">
        <v>4230</v>
      </c>
      <c r="N606" s="41" t="s">
        <v>3671</v>
      </c>
      <c r="O606" s="41" t="s">
        <v>3670</v>
      </c>
    </row>
    <row r="607" spans="1:15" x14ac:dyDescent="0.25">
      <c r="A607" s="41" t="s">
        <v>4681</v>
      </c>
      <c r="B607" s="41" t="s">
        <v>4680</v>
      </c>
      <c r="C607" s="41" t="s">
        <v>3667</v>
      </c>
      <c r="D607" s="41" t="s">
        <v>3666</v>
      </c>
      <c r="E607" s="41" t="s">
        <v>4679</v>
      </c>
      <c r="F607" s="41" t="s">
        <v>4478</v>
      </c>
      <c r="G607" s="46">
        <v>8</v>
      </c>
      <c r="H607" s="46">
        <v>1</v>
      </c>
      <c r="I607" s="46">
        <v>1</v>
      </c>
      <c r="J607" s="41" t="s">
        <v>3663</v>
      </c>
      <c r="K607" s="41" t="s">
        <v>528</v>
      </c>
      <c r="L607" s="41" t="s">
        <v>4678</v>
      </c>
      <c r="M607" s="41" t="s">
        <v>4677</v>
      </c>
      <c r="N607" s="41" t="s">
        <v>3659</v>
      </c>
      <c r="O607" s="41" t="s">
        <v>3670</v>
      </c>
    </row>
    <row r="608" spans="1:15" x14ac:dyDescent="0.25">
      <c r="A608" s="41" t="s">
        <v>4676</v>
      </c>
      <c r="B608" s="41" t="s">
        <v>4150</v>
      </c>
      <c r="C608" s="41" t="s">
        <v>3667</v>
      </c>
      <c r="D608" s="41" t="s">
        <v>3666</v>
      </c>
      <c r="E608" s="41" t="s">
        <v>4675</v>
      </c>
      <c r="F608" s="41" t="s">
        <v>4478</v>
      </c>
      <c r="G608" s="46">
        <v>8</v>
      </c>
      <c r="H608" s="46">
        <v>1</v>
      </c>
      <c r="I608" s="46">
        <v>1</v>
      </c>
      <c r="J608" s="41" t="s">
        <v>3663</v>
      </c>
      <c r="K608" s="41" t="s">
        <v>528</v>
      </c>
      <c r="L608" s="41" t="s">
        <v>4674</v>
      </c>
      <c r="M608" s="41" t="s">
        <v>3778</v>
      </c>
      <c r="N608" s="41" t="s">
        <v>3671</v>
      </c>
      <c r="O608" s="41" t="s">
        <v>3670</v>
      </c>
    </row>
    <row r="609" spans="1:15" x14ac:dyDescent="0.25">
      <c r="A609" s="41" t="s">
        <v>4673</v>
      </c>
      <c r="B609" s="41" t="s">
        <v>4672</v>
      </c>
      <c r="C609" s="41" t="s">
        <v>3667</v>
      </c>
      <c r="D609" s="41" t="s">
        <v>3666</v>
      </c>
      <c r="E609" s="41" t="s">
        <v>4671</v>
      </c>
      <c r="F609" s="41" t="s">
        <v>4478</v>
      </c>
      <c r="G609" s="46">
        <v>8</v>
      </c>
      <c r="H609" s="46">
        <v>1</v>
      </c>
      <c r="I609" s="46">
        <v>0.65</v>
      </c>
      <c r="J609" s="41" t="s">
        <v>3663</v>
      </c>
      <c r="K609" s="41" t="s">
        <v>4597</v>
      </c>
      <c r="L609" s="41" t="s">
        <v>4670</v>
      </c>
      <c r="M609" s="41" t="s">
        <v>4195</v>
      </c>
      <c r="N609" s="41" t="s">
        <v>3671</v>
      </c>
      <c r="O609" s="41" t="s">
        <v>3670</v>
      </c>
    </row>
    <row r="610" spans="1:15" x14ac:dyDescent="0.25">
      <c r="A610" s="41" t="s">
        <v>4669</v>
      </c>
      <c r="B610" s="41" t="s">
        <v>4217</v>
      </c>
      <c r="C610" s="41" t="s">
        <v>3667</v>
      </c>
      <c r="D610" s="41" t="s">
        <v>3666</v>
      </c>
      <c r="E610" s="41" t="s">
        <v>4668</v>
      </c>
      <c r="F610" s="41" t="s">
        <v>4478</v>
      </c>
      <c r="G610" s="46">
        <v>8</v>
      </c>
      <c r="H610" s="46">
        <v>1</v>
      </c>
      <c r="I610" s="46">
        <v>1</v>
      </c>
      <c r="J610" s="41" t="s">
        <v>3663</v>
      </c>
      <c r="K610" s="41" t="s">
        <v>4531</v>
      </c>
      <c r="L610" s="41" t="s">
        <v>4667</v>
      </c>
      <c r="M610" s="41" t="s">
        <v>4205</v>
      </c>
      <c r="N610" s="41" t="s">
        <v>3671</v>
      </c>
      <c r="O610" s="41" t="s">
        <v>3670</v>
      </c>
    </row>
    <row r="611" spans="1:15" x14ac:dyDescent="0.25">
      <c r="A611" s="41" t="s">
        <v>4666</v>
      </c>
      <c r="B611" s="41" t="s">
        <v>4220</v>
      </c>
      <c r="C611" s="41" t="s">
        <v>3667</v>
      </c>
      <c r="D611" s="41" t="s">
        <v>3947</v>
      </c>
      <c r="E611" s="41" t="s">
        <v>4665</v>
      </c>
      <c r="F611" s="41" t="s">
        <v>4478</v>
      </c>
      <c r="G611" s="46">
        <v>3.8</v>
      </c>
      <c r="H611" s="46">
        <v>0.47499999999999998</v>
      </c>
      <c r="I611" s="46">
        <v>0.47499999999999998</v>
      </c>
      <c r="J611" s="41" t="s">
        <v>3663</v>
      </c>
      <c r="K611" s="41" t="s">
        <v>4531</v>
      </c>
      <c r="L611" s="41" t="s">
        <v>4659</v>
      </c>
      <c r="M611" s="41" t="s">
        <v>4205</v>
      </c>
      <c r="N611" s="41" t="s">
        <v>3671</v>
      </c>
      <c r="O611" s="41" t="s">
        <v>3670</v>
      </c>
    </row>
    <row r="612" spans="1:15" x14ac:dyDescent="0.25">
      <c r="A612" s="41" t="s">
        <v>4666</v>
      </c>
      <c r="B612" s="41" t="s">
        <v>4220</v>
      </c>
      <c r="C612" s="41" t="s">
        <v>3667</v>
      </c>
      <c r="D612" s="41" t="s">
        <v>3666</v>
      </c>
      <c r="E612" s="41" t="s">
        <v>4665</v>
      </c>
      <c r="F612" s="41" t="s">
        <v>4478</v>
      </c>
      <c r="G612" s="46">
        <v>3.8</v>
      </c>
      <c r="H612" s="46">
        <v>0.47499999999999998</v>
      </c>
      <c r="I612" s="46">
        <v>0.47499999999999998</v>
      </c>
      <c r="J612" s="41" t="s">
        <v>3663</v>
      </c>
      <c r="K612" s="41" t="s">
        <v>4531</v>
      </c>
      <c r="L612" s="41" t="s">
        <v>4659</v>
      </c>
      <c r="M612" s="41" t="s">
        <v>4205</v>
      </c>
      <c r="N612" s="41" t="s">
        <v>3671</v>
      </c>
      <c r="O612" s="41" t="s">
        <v>3670</v>
      </c>
    </row>
    <row r="613" spans="1:15" x14ac:dyDescent="0.25">
      <c r="A613" s="41" t="s">
        <v>4664</v>
      </c>
      <c r="B613" s="41" t="s">
        <v>4213</v>
      </c>
      <c r="C613" s="41" t="s">
        <v>3667</v>
      </c>
      <c r="D613" s="41" t="s">
        <v>3666</v>
      </c>
      <c r="E613" s="41" t="s">
        <v>4663</v>
      </c>
      <c r="F613" s="41" t="s">
        <v>4478</v>
      </c>
      <c r="G613" s="46">
        <v>8</v>
      </c>
      <c r="H613" s="46">
        <v>1</v>
      </c>
      <c r="I613" s="46">
        <v>1</v>
      </c>
      <c r="J613" s="41" t="s">
        <v>3663</v>
      </c>
      <c r="K613" s="41" t="s">
        <v>4531</v>
      </c>
      <c r="L613" s="41" t="s">
        <v>4661</v>
      </c>
      <c r="M613" s="41" t="s">
        <v>4195</v>
      </c>
      <c r="N613" s="41" t="s">
        <v>3671</v>
      </c>
      <c r="O613" s="41" t="s">
        <v>3670</v>
      </c>
    </row>
    <row r="614" spans="1:15" x14ac:dyDescent="0.25">
      <c r="A614" s="41" t="s">
        <v>4662</v>
      </c>
      <c r="B614" s="41" t="s">
        <v>4213</v>
      </c>
      <c r="C614" s="41" t="s">
        <v>3667</v>
      </c>
      <c r="D614" s="41" t="s">
        <v>3666</v>
      </c>
      <c r="E614" s="41" t="s">
        <v>3606</v>
      </c>
      <c r="F614" s="41" t="s">
        <v>4478</v>
      </c>
      <c r="G614" s="46">
        <v>8</v>
      </c>
      <c r="H614" s="46">
        <v>1</v>
      </c>
      <c r="I614" s="46">
        <v>0</v>
      </c>
      <c r="J614" s="41" t="s">
        <v>3663</v>
      </c>
      <c r="K614" s="41" t="s">
        <v>4531</v>
      </c>
      <c r="L614" s="41" t="s">
        <v>4661</v>
      </c>
      <c r="M614" s="41" t="s">
        <v>4195</v>
      </c>
      <c r="N614" s="41" t="s">
        <v>3671</v>
      </c>
      <c r="O614" s="41" t="s">
        <v>3670</v>
      </c>
    </row>
    <row r="615" spans="1:15" x14ac:dyDescent="0.25">
      <c r="A615" s="41" t="s">
        <v>4660</v>
      </c>
      <c r="B615" s="41" t="s">
        <v>4220</v>
      </c>
      <c r="C615" s="41" t="s">
        <v>3667</v>
      </c>
      <c r="D615" s="41" t="s">
        <v>3666</v>
      </c>
      <c r="E615" s="41" t="s">
        <v>3606</v>
      </c>
      <c r="F615" s="41" t="s">
        <v>4478</v>
      </c>
      <c r="G615" s="46">
        <v>8</v>
      </c>
      <c r="H615" s="46">
        <v>1</v>
      </c>
      <c r="I615" s="46">
        <v>0</v>
      </c>
      <c r="J615" s="41" t="s">
        <v>3663</v>
      </c>
      <c r="K615" s="41" t="s">
        <v>4531</v>
      </c>
      <c r="L615" s="41" t="s">
        <v>4659</v>
      </c>
      <c r="M615" s="41" t="s">
        <v>4205</v>
      </c>
      <c r="N615" s="41" t="s">
        <v>3671</v>
      </c>
      <c r="O615" s="41" t="s">
        <v>3670</v>
      </c>
    </row>
    <row r="616" spans="1:15" x14ac:dyDescent="0.25">
      <c r="A616" s="41" t="s">
        <v>4658</v>
      </c>
      <c r="B616" s="41" t="s">
        <v>4657</v>
      </c>
      <c r="C616" s="41" t="s">
        <v>3667</v>
      </c>
      <c r="D616" s="41" t="s">
        <v>3666</v>
      </c>
      <c r="E616" s="41" t="s">
        <v>4656</v>
      </c>
      <c r="F616" s="41" t="s">
        <v>4478</v>
      </c>
      <c r="G616" s="46">
        <v>4</v>
      </c>
      <c r="H616" s="46">
        <v>0.5</v>
      </c>
      <c r="I616" s="46">
        <v>0.5</v>
      </c>
      <c r="J616" s="41" t="s">
        <v>3663</v>
      </c>
      <c r="K616" s="41" t="s">
        <v>4531</v>
      </c>
      <c r="L616" s="41" t="s">
        <v>4655</v>
      </c>
      <c r="M616" s="41" t="s">
        <v>3778</v>
      </c>
      <c r="N616" s="41" t="s">
        <v>3671</v>
      </c>
      <c r="O616" s="41" t="s">
        <v>3670</v>
      </c>
    </row>
    <row r="617" spans="1:15" x14ac:dyDescent="0.25">
      <c r="A617" s="41" t="s">
        <v>4654</v>
      </c>
      <c r="B617" s="41" t="s">
        <v>4653</v>
      </c>
      <c r="C617" s="41" t="s">
        <v>3667</v>
      </c>
      <c r="D617" s="41" t="s">
        <v>3666</v>
      </c>
      <c r="E617" s="41" t="s">
        <v>4652</v>
      </c>
      <c r="F617" s="41" t="s">
        <v>4478</v>
      </c>
      <c r="G617" s="46">
        <v>8</v>
      </c>
      <c r="H617" s="46">
        <v>1</v>
      </c>
      <c r="I617" s="46">
        <v>1</v>
      </c>
      <c r="J617" s="41" t="s">
        <v>3663</v>
      </c>
      <c r="K617" s="41" t="s">
        <v>4604</v>
      </c>
      <c r="L617" s="41" t="s">
        <v>4645</v>
      </c>
      <c r="M617" s="41" t="s">
        <v>4311</v>
      </c>
      <c r="N617" s="41" t="s">
        <v>3659</v>
      </c>
      <c r="O617" s="41" t="s">
        <v>3670</v>
      </c>
    </row>
    <row r="618" spans="1:15" x14ac:dyDescent="0.25">
      <c r="A618" s="41" t="s">
        <v>4651</v>
      </c>
      <c r="B618" s="41" t="s">
        <v>4646</v>
      </c>
      <c r="C618" s="41" t="s">
        <v>3667</v>
      </c>
      <c r="D618" s="41" t="s">
        <v>3666</v>
      </c>
      <c r="E618" s="41" t="s">
        <v>4650</v>
      </c>
      <c r="F618" s="41" t="s">
        <v>4478</v>
      </c>
      <c r="G618" s="46">
        <v>8</v>
      </c>
      <c r="H618" s="46">
        <v>1</v>
      </c>
      <c r="I618" s="46">
        <v>1</v>
      </c>
      <c r="J618" s="41" t="s">
        <v>3663</v>
      </c>
      <c r="K618" s="41" t="s">
        <v>4604</v>
      </c>
      <c r="L618" s="41" t="s">
        <v>4645</v>
      </c>
      <c r="M618" s="41" t="s">
        <v>3735</v>
      </c>
      <c r="N618" s="41" t="s">
        <v>3671</v>
      </c>
      <c r="O618" s="41" t="s">
        <v>3670</v>
      </c>
    </row>
    <row r="619" spans="1:15" x14ac:dyDescent="0.25">
      <c r="A619" s="41" t="s">
        <v>4649</v>
      </c>
      <c r="B619" s="41" t="s">
        <v>4646</v>
      </c>
      <c r="C619" s="41" t="s">
        <v>3667</v>
      </c>
      <c r="D619" s="41" t="s">
        <v>3947</v>
      </c>
      <c r="E619" s="41" t="s">
        <v>4648</v>
      </c>
      <c r="F619" s="41" t="s">
        <v>4478</v>
      </c>
      <c r="G619" s="46">
        <v>3.8</v>
      </c>
      <c r="H619" s="46">
        <v>0.47499999999999998</v>
      </c>
      <c r="I619" s="46">
        <v>0.47499999999999998</v>
      </c>
      <c r="J619" s="41" t="s">
        <v>3663</v>
      </c>
      <c r="K619" s="41" t="s">
        <v>4604</v>
      </c>
      <c r="L619" s="41" t="s">
        <v>4645</v>
      </c>
      <c r="M619" s="41" t="s">
        <v>3735</v>
      </c>
      <c r="N619" s="41" t="s">
        <v>4117</v>
      </c>
      <c r="O619" s="41" t="s">
        <v>4156</v>
      </c>
    </row>
    <row r="620" spans="1:15" x14ac:dyDescent="0.25">
      <c r="A620" s="41" t="s">
        <v>4649</v>
      </c>
      <c r="B620" s="41" t="s">
        <v>4646</v>
      </c>
      <c r="C620" s="41" t="s">
        <v>3667</v>
      </c>
      <c r="D620" s="41" t="s">
        <v>3666</v>
      </c>
      <c r="E620" s="41" t="s">
        <v>4648</v>
      </c>
      <c r="F620" s="41" t="s">
        <v>4478</v>
      </c>
      <c r="G620" s="46">
        <v>3.8</v>
      </c>
      <c r="H620" s="46">
        <v>0.47499999999999998</v>
      </c>
      <c r="I620" s="46">
        <v>0.47499999999999998</v>
      </c>
      <c r="J620" s="41" t="s">
        <v>3663</v>
      </c>
      <c r="K620" s="41" t="s">
        <v>4604</v>
      </c>
      <c r="L620" s="41" t="s">
        <v>4645</v>
      </c>
      <c r="M620" s="41" t="s">
        <v>3735</v>
      </c>
      <c r="N620" s="41" t="s">
        <v>4117</v>
      </c>
      <c r="O620" s="41" t="s">
        <v>4156</v>
      </c>
    </row>
    <row r="621" spans="1:15" x14ac:dyDescent="0.25">
      <c r="A621" s="41" t="s">
        <v>4647</v>
      </c>
      <c r="B621" s="41" t="s">
        <v>4646</v>
      </c>
      <c r="C621" s="41" t="s">
        <v>3667</v>
      </c>
      <c r="D621" s="41" t="s">
        <v>3666</v>
      </c>
      <c r="E621" s="41" t="s">
        <v>3606</v>
      </c>
      <c r="F621" s="41" t="s">
        <v>4478</v>
      </c>
      <c r="G621" s="46">
        <v>3.8</v>
      </c>
      <c r="H621" s="46">
        <v>0.47499999999999998</v>
      </c>
      <c r="I621" s="46">
        <v>0</v>
      </c>
      <c r="J621" s="41" t="s">
        <v>3663</v>
      </c>
      <c r="K621" s="41" t="s">
        <v>4604</v>
      </c>
      <c r="L621" s="41" t="s">
        <v>4645</v>
      </c>
      <c r="M621" s="41" t="s">
        <v>3735</v>
      </c>
      <c r="N621" s="41" t="s">
        <v>4117</v>
      </c>
      <c r="O621" s="41" t="s">
        <v>4247</v>
      </c>
    </row>
    <row r="622" spans="1:15" x14ac:dyDescent="0.25">
      <c r="A622" s="41" t="s">
        <v>4644</v>
      </c>
      <c r="B622" s="41" t="s">
        <v>4163</v>
      </c>
      <c r="C622" s="41" t="s">
        <v>3667</v>
      </c>
      <c r="D622" s="41" t="s">
        <v>3666</v>
      </c>
      <c r="E622" s="41" t="s">
        <v>3606</v>
      </c>
      <c r="F622" s="41" t="s">
        <v>4478</v>
      </c>
      <c r="G622" s="46">
        <v>3.8</v>
      </c>
      <c r="H622" s="46">
        <v>0.47499999999999998</v>
      </c>
      <c r="I622" s="46">
        <v>0</v>
      </c>
      <c r="J622" s="41" t="s">
        <v>3663</v>
      </c>
      <c r="K622" s="41" t="s">
        <v>4604</v>
      </c>
      <c r="L622" s="41" t="s">
        <v>4643</v>
      </c>
      <c r="M622" s="41" t="s">
        <v>3778</v>
      </c>
      <c r="N622" s="41" t="s">
        <v>3671</v>
      </c>
      <c r="O622" s="41" t="s">
        <v>3670</v>
      </c>
    </row>
    <row r="623" spans="1:15" x14ac:dyDescent="0.25">
      <c r="A623" s="41" t="s">
        <v>4642</v>
      </c>
      <c r="B623" s="41" t="s">
        <v>4163</v>
      </c>
      <c r="C623" s="41" t="s">
        <v>3667</v>
      </c>
      <c r="D623" s="41" t="s">
        <v>3714</v>
      </c>
      <c r="E623" s="41" t="s">
        <v>4641</v>
      </c>
      <c r="F623" s="41" t="s">
        <v>4478</v>
      </c>
      <c r="G623" s="46">
        <v>3.8</v>
      </c>
      <c r="H623" s="46">
        <v>0.47499999999999998</v>
      </c>
      <c r="I623" s="46">
        <v>0.47499999999999998</v>
      </c>
      <c r="J623" s="41" t="s">
        <v>3663</v>
      </c>
      <c r="K623" s="41" t="s">
        <v>4531</v>
      </c>
      <c r="L623" s="41" t="s">
        <v>4530</v>
      </c>
      <c r="M623" s="41" t="s">
        <v>3778</v>
      </c>
      <c r="N623" s="41" t="s">
        <v>3671</v>
      </c>
      <c r="O623" s="41" t="s">
        <v>3670</v>
      </c>
    </row>
    <row r="624" spans="1:15" x14ac:dyDescent="0.25">
      <c r="A624" s="41" t="s">
        <v>4642</v>
      </c>
      <c r="B624" s="41" t="s">
        <v>4163</v>
      </c>
      <c r="C624" s="41" t="s">
        <v>3667</v>
      </c>
      <c r="D624" s="41" t="s">
        <v>3666</v>
      </c>
      <c r="E624" s="41" t="s">
        <v>4641</v>
      </c>
      <c r="F624" s="41" t="s">
        <v>4478</v>
      </c>
      <c r="G624" s="46">
        <v>3.8</v>
      </c>
      <c r="H624" s="46">
        <v>0.47499999999999998</v>
      </c>
      <c r="I624" s="46">
        <v>0.47499999999999998</v>
      </c>
      <c r="J624" s="41" t="s">
        <v>3663</v>
      </c>
      <c r="K624" s="41" t="s">
        <v>4531</v>
      </c>
      <c r="L624" s="41" t="s">
        <v>4530</v>
      </c>
      <c r="M624" s="41" t="s">
        <v>3778</v>
      </c>
      <c r="N624" s="41" t="s">
        <v>3671</v>
      </c>
      <c r="O624" s="41" t="s">
        <v>3670</v>
      </c>
    </row>
    <row r="625" spans="1:15" x14ac:dyDescent="0.25">
      <c r="A625" s="41" t="s">
        <v>4640</v>
      </c>
      <c r="B625" s="41" t="s">
        <v>4639</v>
      </c>
      <c r="C625" s="41" t="s">
        <v>3667</v>
      </c>
      <c r="D625" s="41" t="s">
        <v>3666</v>
      </c>
      <c r="E625" s="41" t="s">
        <v>4638</v>
      </c>
      <c r="F625" s="41" t="s">
        <v>4478</v>
      </c>
      <c r="G625" s="46">
        <v>8</v>
      </c>
      <c r="H625" s="46">
        <v>1</v>
      </c>
      <c r="I625" s="46">
        <v>1</v>
      </c>
      <c r="J625" s="41" t="s">
        <v>3663</v>
      </c>
      <c r="K625" s="41" t="s">
        <v>4100</v>
      </c>
      <c r="L625" s="41" t="s">
        <v>4493</v>
      </c>
      <c r="M625" s="41" t="s">
        <v>3735</v>
      </c>
      <c r="N625" s="41" t="s">
        <v>3671</v>
      </c>
      <c r="O625" s="41" t="s">
        <v>3670</v>
      </c>
    </row>
    <row r="626" spans="1:15" x14ac:dyDescent="0.25">
      <c r="A626" s="41" t="s">
        <v>4637</v>
      </c>
      <c r="B626" s="41" t="s">
        <v>3776</v>
      </c>
      <c r="C626" s="41" t="s">
        <v>3667</v>
      </c>
      <c r="D626" s="41" t="s">
        <v>3666</v>
      </c>
      <c r="E626" s="41" t="s">
        <v>4636</v>
      </c>
      <c r="F626" s="41" t="s">
        <v>4478</v>
      </c>
      <c r="G626" s="46">
        <v>8</v>
      </c>
      <c r="H626" s="46">
        <v>1</v>
      </c>
      <c r="I626" s="46">
        <v>1</v>
      </c>
      <c r="J626" s="41" t="s">
        <v>3663</v>
      </c>
      <c r="K626" s="41" t="s">
        <v>4100</v>
      </c>
      <c r="L626" s="41" t="s">
        <v>4493</v>
      </c>
      <c r="M626" s="41" t="s">
        <v>3735</v>
      </c>
      <c r="N626" s="41" t="s">
        <v>3671</v>
      </c>
      <c r="O626" s="41" t="s">
        <v>3670</v>
      </c>
    </row>
    <row r="627" spans="1:15" x14ac:dyDescent="0.25">
      <c r="A627" s="41" t="s">
        <v>4635</v>
      </c>
      <c r="B627" s="41" t="s">
        <v>4183</v>
      </c>
      <c r="C627" s="41" t="s">
        <v>3667</v>
      </c>
      <c r="D627" s="41" t="s">
        <v>3666</v>
      </c>
      <c r="E627" s="41" t="s">
        <v>4634</v>
      </c>
      <c r="F627" s="41" t="s">
        <v>4478</v>
      </c>
      <c r="G627" s="46">
        <v>8</v>
      </c>
      <c r="H627" s="46">
        <v>1</v>
      </c>
      <c r="I627" s="46">
        <v>1</v>
      </c>
      <c r="J627" s="41" t="s">
        <v>3663</v>
      </c>
      <c r="K627" s="41" t="s">
        <v>4631</v>
      </c>
      <c r="L627" s="41" t="s">
        <v>4630</v>
      </c>
      <c r="M627" s="41" t="s">
        <v>3778</v>
      </c>
      <c r="N627" s="41" t="s">
        <v>3671</v>
      </c>
      <c r="O627" s="41" t="s">
        <v>3670</v>
      </c>
    </row>
    <row r="628" spans="1:15" x14ac:dyDescent="0.25">
      <c r="A628" s="41" t="s">
        <v>4633</v>
      </c>
      <c r="B628" s="41" t="s">
        <v>4183</v>
      </c>
      <c r="C628" s="41" t="s">
        <v>3667</v>
      </c>
      <c r="D628" s="41" t="s">
        <v>3666</v>
      </c>
      <c r="E628" s="41" t="s">
        <v>4632</v>
      </c>
      <c r="F628" s="41" t="s">
        <v>4478</v>
      </c>
      <c r="G628" s="46">
        <v>8</v>
      </c>
      <c r="H628" s="46">
        <v>1</v>
      </c>
      <c r="I628" s="46">
        <v>1</v>
      </c>
      <c r="J628" s="41" t="s">
        <v>3663</v>
      </c>
      <c r="K628" s="41" t="s">
        <v>4631</v>
      </c>
      <c r="L628" s="41" t="s">
        <v>4630</v>
      </c>
      <c r="M628" s="41" t="s">
        <v>3778</v>
      </c>
      <c r="N628" s="41" t="s">
        <v>3671</v>
      </c>
      <c r="O628" s="41" t="s">
        <v>3670</v>
      </c>
    </row>
    <row r="629" spans="1:15" x14ac:dyDescent="0.25">
      <c r="A629" s="41" t="s">
        <v>4629</v>
      </c>
      <c r="B629" s="41" t="s">
        <v>4183</v>
      </c>
      <c r="C629" s="41" t="s">
        <v>3667</v>
      </c>
      <c r="D629" s="41" t="s">
        <v>3666</v>
      </c>
      <c r="E629" s="41" t="s">
        <v>4628</v>
      </c>
      <c r="F629" s="41" t="s">
        <v>4478</v>
      </c>
      <c r="G629" s="46">
        <v>8</v>
      </c>
      <c r="H629" s="46">
        <v>1</v>
      </c>
      <c r="I629" s="46">
        <v>1</v>
      </c>
      <c r="J629" s="41" t="s">
        <v>3663</v>
      </c>
      <c r="K629" s="41" t="s">
        <v>4100</v>
      </c>
      <c r="L629" s="41" t="s">
        <v>4493</v>
      </c>
      <c r="M629" s="41" t="s">
        <v>3778</v>
      </c>
      <c r="N629" s="41" t="s">
        <v>3671</v>
      </c>
      <c r="O629" s="41" t="s">
        <v>3670</v>
      </c>
    </row>
    <row r="630" spans="1:15" x14ac:dyDescent="0.25">
      <c r="A630" s="41" t="s">
        <v>4627</v>
      </c>
      <c r="B630" s="41" t="s">
        <v>4150</v>
      </c>
      <c r="C630" s="41" t="s">
        <v>3667</v>
      </c>
      <c r="D630" s="41" t="s">
        <v>3666</v>
      </c>
      <c r="E630" s="41" t="s">
        <v>4626</v>
      </c>
      <c r="F630" s="41" t="s">
        <v>4478</v>
      </c>
      <c r="G630" s="46">
        <v>8</v>
      </c>
      <c r="H630" s="46">
        <v>1</v>
      </c>
      <c r="I630" s="46">
        <v>1</v>
      </c>
      <c r="J630" s="41" t="s">
        <v>3663</v>
      </c>
      <c r="K630" s="41" t="s">
        <v>528</v>
      </c>
      <c r="L630" s="41" t="s">
        <v>4583</v>
      </c>
      <c r="M630" s="41" t="s">
        <v>3778</v>
      </c>
      <c r="N630" s="41" t="s">
        <v>3671</v>
      </c>
      <c r="O630" s="41" t="s">
        <v>3670</v>
      </c>
    </row>
    <row r="631" spans="1:15" x14ac:dyDescent="0.25">
      <c r="A631" s="41" t="s">
        <v>4625</v>
      </c>
      <c r="B631" s="41" t="s">
        <v>4150</v>
      </c>
      <c r="C631" s="41" t="s">
        <v>3667</v>
      </c>
      <c r="D631" s="41" t="s">
        <v>3666</v>
      </c>
      <c r="E631" s="41" t="s">
        <v>4624</v>
      </c>
      <c r="F631" s="41" t="s">
        <v>4478</v>
      </c>
      <c r="G631" s="46">
        <v>8</v>
      </c>
      <c r="H631" s="46">
        <v>1</v>
      </c>
      <c r="I631" s="46">
        <v>1</v>
      </c>
      <c r="J631" s="41" t="s">
        <v>3663</v>
      </c>
      <c r="K631" s="41" t="s">
        <v>528</v>
      </c>
      <c r="L631" s="41" t="s">
        <v>4619</v>
      </c>
      <c r="M631" s="41" t="s">
        <v>3778</v>
      </c>
      <c r="N631" s="41" t="s">
        <v>3671</v>
      </c>
      <c r="O631" s="41" t="s">
        <v>3670</v>
      </c>
    </row>
    <row r="632" spans="1:15" x14ac:dyDescent="0.25">
      <c r="A632" s="41" t="s">
        <v>4623</v>
      </c>
      <c r="B632" s="41" t="s">
        <v>4150</v>
      </c>
      <c r="C632" s="41" t="s">
        <v>3667</v>
      </c>
      <c r="D632" s="41" t="s">
        <v>3666</v>
      </c>
      <c r="E632" s="41" t="s">
        <v>4622</v>
      </c>
      <c r="F632" s="41" t="s">
        <v>4478</v>
      </c>
      <c r="G632" s="46">
        <v>8</v>
      </c>
      <c r="H632" s="46">
        <v>1</v>
      </c>
      <c r="I632" s="46">
        <v>1</v>
      </c>
      <c r="J632" s="41" t="s">
        <v>3663</v>
      </c>
      <c r="K632" s="41" t="s">
        <v>528</v>
      </c>
      <c r="L632" s="41" t="s">
        <v>4619</v>
      </c>
      <c r="M632" s="41" t="s">
        <v>3778</v>
      </c>
      <c r="N632" s="41" t="s">
        <v>3671</v>
      </c>
      <c r="O632" s="41" t="s">
        <v>3670</v>
      </c>
    </row>
    <row r="633" spans="1:15" x14ac:dyDescent="0.25">
      <c r="A633" s="41" t="s">
        <v>4621</v>
      </c>
      <c r="B633" s="41" t="s">
        <v>4150</v>
      </c>
      <c r="C633" s="41" t="s">
        <v>3667</v>
      </c>
      <c r="D633" s="41" t="s">
        <v>3666</v>
      </c>
      <c r="E633" s="41" t="s">
        <v>4620</v>
      </c>
      <c r="F633" s="41" t="s">
        <v>4478</v>
      </c>
      <c r="G633" s="46">
        <v>8</v>
      </c>
      <c r="H633" s="46">
        <v>1</v>
      </c>
      <c r="I633" s="46">
        <v>1</v>
      </c>
      <c r="J633" s="41" t="s">
        <v>3663</v>
      </c>
      <c r="K633" s="41" t="s">
        <v>528</v>
      </c>
      <c r="L633" s="41" t="s">
        <v>4619</v>
      </c>
      <c r="M633" s="41" t="s">
        <v>3778</v>
      </c>
      <c r="N633" s="41" t="s">
        <v>3671</v>
      </c>
      <c r="O633" s="41" t="s">
        <v>3670</v>
      </c>
    </row>
    <row r="634" spans="1:15" x14ac:dyDescent="0.25">
      <c r="A634" s="41" t="s">
        <v>4618</v>
      </c>
      <c r="B634" s="41" t="s">
        <v>4260</v>
      </c>
      <c r="C634" s="41" t="s">
        <v>3674</v>
      </c>
      <c r="D634" s="41" t="s">
        <v>3666</v>
      </c>
      <c r="E634" s="41" t="s">
        <v>3606</v>
      </c>
      <c r="F634" s="41" t="s">
        <v>4478</v>
      </c>
      <c r="G634" s="46">
        <v>0</v>
      </c>
      <c r="H634" s="46">
        <v>0</v>
      </c>
      <c r="I634" s="46">
        <v>0</v>
      </c>
      <c r="J634" s="41" t="s">
        <v>3663</v>
      </c>
      <c r="K634" s="41" t="s">
        <v>528</v>
      </c>
      <c r="L634" s="41" t="s">
        <v>4617</v>
      </c>
      <c r="M634" s="41" t="s">
        <v>4258</v>
      </c>
      <c r="N634" s="41" t="s">
        <v>3671</v>
      </c>
      <c r="O634" s="41" t="s">
        <v>3670</v>
      </c>
    </row>
    <row r="635" spans="1:15" x14ac:dyDescent="0.25">
      <c r="A635" s="41" t="s">
        <v>4616</v>
      </c>
      <c r="B635" s="41" t="s">
        <v>4150</v>
      </c>
      <c r="C635" s="41" t="s">
        <v>3667</v>
      </c>
      <c r="D635" s="41" t="s">
        <v>3690</v>
      </c>
      <c r="E635" s="41" t="s">
        <v>3606</v>
      </c>
      <c r="F635" s="41" t="s">
        <v>4478</v>
      </c>
      <c r="G635" s="46">
        <v>8</v>
      </c>
      <c r="H635" s="46">
        <v>1</v>
      </c>
      <c r="I635" s="46">
        <v>0</v>
      </c>
      <c r="J635" s="41" t="s">
        <v>3663</v>
      </c>
      <c r="K635" s="41" t="s">
        <v>528</v>
      </c>
      <c r="L635" s="41" t="s">
        <v>4615</v>
      </c>
      <c r="M635" s="41" t="s">
        <v>3778</v>
      </c>
      <c r="N635" s="41" t="s">
        <v>3671</v>
      </c>
      <c r="O635" s="41" t="s">
        <v>3670</v>
      </c>
    </row>
    <row r="636" spans="1:15" x14ac:dyDescent="0.25">
      <c r="A636" s="41" t="s">
        <v>4614</v>
      </c>
      <c r="B636" s="41" t="s">
        <v>4613</v>
      </c>
      <c r="C636" s="41" t="s">
        <v>3667</v>
      </c>
      <c r="D636" s="41" t="s">
        <v>3666</v>
      </c>
      <c r="E636" s="41" t="s">
        <v>3606</v>
      </c>
      <c r="F636" s="41" t="s">
        <v>4478</v>
      </c>
      <c r="G636" s="46">
        <v>8</v>
      </c>
      <c r="H636" s="46">
        <v>1</v>
      </c>
      <c r="I636" s="46">
        <v>0</v>
      </c>
      <c r="J636" s="41" t="s">
        <v>3663</v>
      </c>
      <c r="K636" s="41" t="s">
        <v>4604</v>
      </c>
      <c r="L636" s="41" t="s">
        <v>4612</v>
      </c>
      <c r="M636" s="41" t="s">
        <v>4195</v>
      </c>
      <c r="N636" s="41" t="s">
        <v>4117</v>
      </c>
      <c r="O636" s="41" t="s">
        <v>4566</v>
      </c>
    </row>
    <row r="637" spans="1:15" x14ac:dyDescent="0.25">
      <c r="A637" s="41" t="s">
        <v>4609</v>
      </c>
      <c r="B637" s="41" t="s">
        <v>4209</v>
      </c>
      <c r="C637" s="41" t="s">
        <v>3667</v>
      </c>
      <c r="D637" s="41" t="s">
        <v>4611</v>
      </c>
      <c r="E637" s="41" t="s">
        <v>3606</v>
      </c>
      <c r="F637" s="41" t="s">
        <v>4478</v>
      </c>
      <c r="G637" s="46">
        <v>8</v>
      </c>
      <c r="H637" s="46">
        <v>1</v>
      </c>
      <c r="I637" s="46">
        <v>0</v>
      </c>
      <c r="J637" s="41" t="s">
        <v>3663</v>
      </c>
      <c r="K637" s="41" t="s">
        <v>4531</v>
      </c>
      <c r="L637" s="41" t="s">
        <v>4607</v>
      </c>
      <c r="M637" s="41" t="s">
        <v>4205</v>
      </c>
      <c r="N637" s="41" t="s">
        <v>3671</v>
      </c>
      <c r="O637" s="41" t="s">
        <v>3670</v>
      </c>
    </row>
    <row r="638" spans="1:15" x14ac:dyDescent="0.25">
      <c r="A638" s="41" t="s">
        <v>4609</v>
      </c>
      <c r="B638" s="41" t="s">
        <v>4209</v>
      </c>
      <c r="C638" s="41" t="s">
        <v>3667</v>
      </c>
      <c r="D638" s="41" t="s">
        <v>4610</v>
      </c>
      <c r="E638" s="41" t="s">
        <v>4608</v>
      </c>
      <c r="F638" s="41" t="s">
        <v>4478</v>
      </c>
      <c r="G638" s="46">
        <v>8</v>
      </c>
      <c r="H638" s="46">
        <v>1</v>
      </c>
      <c r="I638" s="46">
        <v>1</v>
      </c>
      <c r="J638" s="41" t="s">
        <v>3663</v>
      </c>
      <c r="K638" s="41" t="s">
        <v>4531</v>
      </c>
      <c r="L638" s="41" t="s">
        <v>4607</v>
      </c>
      <c r="M638" s="41" t="s">
        <v>4205</v>
      </c>
      <c r="N638" s="41" t="s">
        <v>3671</v>
      </c>
      <c r="O638" s="41" t="s">
        <v>3670</v>
      </c>
    </row>
    <row r="639" spans="1:15" x14ac:dyDescent="0.25">
      <c r="A639" s="41" t="s">
        <v>4609</v>
      </c>
      <c r="B639" s="41" t="s">
        <v>4209</v>
      </c>
      <c r="C639" s="41" t="s">
        <v>3667</v>
      </c>
      <c r="D639" s="41" t="s">
        <v>3666</v>
      </c>
      <c r="E639" s="41" t="s">
        <v>4608</v>
      </c>
      <c r="F639" s="41" t="s">
        <v>4478</v>
      </c>
      <c r="G639" s="46">
        <v>8</v>
      </c>
      <c r="H639" s="46">
        <v>1</v>
      </c>
      <c r="I639" s="46">
        <v>1</v>
      </c>
      <c r="J639" s="41" t="s">
        <v>3663</v>
      </c>
      <c r="K639" s="41" t="s">
        <v>4531</v>
      </c>
      <c r="L639" s="41" t="s">
        <v>4607</v>
      </c>
      <c r="M639" s="41" t="s">
        <v>4205</v>
      </c>
      <c r="N639" s="41" t="s">
        <v>3671</v>
      </c>
      <c r="O639" s="41" t="s">
        <v>3670</v>
      </c>
    </row>
    <row r="640" spans="1:15" x14ac:dyDescent="0.25">
      <c r="A640" s="41" t="s">
        <v>4606</v>
      </c>
      <c r="B640" s="41" t="s">
        <v>4605</v>
      </c>
      <c r="C640" s="41" t="s">
        <v>3667</v>
      </c>
      <c r="D640" s="41" t="s">
        <v>3666</v>
      </c>
      <c r="E640" s="41" t="s">
        <v>3606</v>
      </c>
      <c r="F640" s="41" t="s">
        <v>4478</v>
      </c>
      <c r="G640" s="46">
        <v>8</v>
      </c>
      <c r="H640" s="46">
        <v>1</v>
      </c>
      <c r="I640" s="46">
        <v>0</v>
      </c>
      <c r="J640" s="41" t="s">
        <v>3663</v>
      </c>
      <c r="K640" s="41" t="s">
        <v>4604</v>
      </c>
      <c r="L640" s="41" t="s">
        <v>4603</v>
      </c>
      <c r="M640" s="41" t="s">
        <v>4195</v>
      </c>
      <c r="N640" s="41" t="s">
        <v>4117</v>
      </c>
      <c r="O640" s="41" t="s">
        <v>4566</v>
      </c>
    </row>
    <row r="641" spans="1:15" x14ac:dyDescent="0.25">
      <c r="A641" s="41" t="s">
        <v>4602</v>
      </c>
      <c r="B641" s="41" t="s">
        <v>4158</v>
      </c>
      <c r="C641" s="41" t="s">
        <v>3667</v>
      </c>
      <c r="D641" s="41" t="s">
        <v>3666</v>
      </c>
      <c r="E641" s="41" t="s">
        <v>4601</v>
      </c>
      <c r="F641" s="41" t="s">
        <v>4478</v>
      </c>
      <c r="G641" s="46">
        <v>8</v>
      </c>
      <c r="H641" s="46">
        <v>1</v>
      </c>
      <c r="I641" s="46">
        <v>1</v>
      </c>
      <c r="J641" s="41" t="s">
        <v>3663</v>
      </c>
      <c r="K641" s="41" t="s">
        <v>4597</v>
      </c>
      <c r="L641" s="41" t="s">
        <v>4600</v>
      </c>
      <c r="M641" s="41" t="s">
        <v>3778</v>
      </c>
      <c r="N641" s="41" t="s">
        <v>3671</v>
      </c>
      <c r="O641" s="41" t="s">
        <v>3670</v>
      </c>
    </row>
    <row r="642" spans="1:15" x14ac:dyDescent="0.25">
      <c r="A642" s="41" t="s">
        <v>4599</v>
      </c>
      <c r="B642" s="41" t="s">
        <v>4406</v>
      </c>
      <c r="C642" s="41" t="s">
        <v>3667</v>
      </c>
      <c r="D642" s="41" t="s">
        <v>3708</v>
      </c>
      <c r="E642" s="41" t="s">
        <v>4598</v>
      </c>
      <c r="F642" s="41" t="s">
        <v>4478</v>
      </c>
      <c r="G642" s="46">
        <v>8</v>
      </c>
      <c r="H642" s="46">
        <v>1</v>
      </c>
      <c r="I642" s="46">
        <v>1</v>
      </c>
      <c r="J642" s="41" t="s">
        <v>3663</v>
      </c>
      <c r="K642" s="41" t="s">
        <v>4597</v>
      </c>
      <c r="L642" s="41" t="s">
        <v>4596</v>
      </c>
      <c r="M642" s="41" t="s">
        <v>3672</v>
      </c>
      <c r="N642" s="41" t="s">
        <v>3671</v>
      </c>
      <c r="O642" s="41" t="s">
        <v>3670</v>
      </c>
    </row>
    <row r="643" spans="1:15" x14ac:dyDescent="0.25">
      <c r="A643" s="41" t="s">
        <v>4599</v>
      </c>
      <c r="B643" s="41" t="s">
        <v>4406</v>
      </c>
      <c r="C643" s="41" t="s">
        <v>3667</v>
      </c>
      <c r="D643" s="41" t="s">
        <v>3666</v>
      </c>
      <c r="E643" s="41" t="s">
        <v>4598</v>
      </c>
      <c r="F643" s="41" t="s">
        <v>4478</v>
      </c>
      <c r="G643" s="46">
        <v>8</v>
      </c>
      <c r="H643" s="46">
        <v>1</v>
      </c>
      <c r="I643" s="46">
        <v>1</v>
      </c>
      <c r="J643" s="41" t="s">
        <v>3663</v>
      </c>
      <c r="K643" s="41" t="s">
        <v>4597</v>
      </c>
      <c r="L643" s="41" t="s">
        <v>4596</v>
      </c>
      <c r="M643" s="41" t="s">
        <v>3672</v>
      </c>
      <c r="N643" s="41" t="s">
        <v>3671</v>
      </c>
      <c r="O643" s="41" t="s">
        <v>3670</v>
      </c>
    </row>
    <row r="644" spans="1:15" x14ac:dyDescent="0.25">
      <c r="A644" s="41" t="s">
        <v>4592</v>
      </c>
      <c r="B644" s="41" t="s">
        <v>4176</v>
      </c>
      <c r="C644" s="41" t="s">
        <v>3667</v>
      </c>
      <c r="D644" s="41" t="s">
        <v>4595</v>
      </c>
      <c r="E644" s="41" t="s">
        <v>3606</v>
      </c>
      <c r="F644" s="41" t="s">
        <v>4478</v>
      </c>
      <c r="G644" s="46">
        <v>8</v>
      </c>
      <c r="H644" s="46">
        <v>1</v>
      </c>
      <c r="I644" s="46">
        <v>0</v>
      </c>
      <c r="J644" s="41" t="s">
        <v>3663</v>
      </c>
      <c r="K644" s="41" t="s">
        <v>4590</v>
      </c>
      <c r="L644" s="41" t="s">
        <v>4589</v>
      </c>
      <c r="M644" s="41" t="s">
        <v>3763</v>
      </c>
      <c r="N644" s="41" t="s">
        <v>3671</v>
      </c>
      <c r="O644" s="41" t="s">
        <v>3670</v>
      </c>
    </row>
    <row r="645" spans="1:15" x14ac:dyDescent="0.25">
      <c r="A645" s="41" t="s">
        <v>4592</v>
      </c>
      <c r="B645" s="41" t="s">
        <v>4176</v>
      </c>
      <c r="C645" s="41" t="s">
        <v>3667</v>
      </c>
      <c r="D645" s="41" t="s">
        <v>4594</v>
      </c>
      <c r="E645" s="41" t="s">
        <v>4593</v>
      </c>
      <c r="F645" s="41" t="s">
        <v>4478</v>
      </c>
      <c r="G645" s="46">
        <v>8</v>
      </c>
      <c r="H645" s="46">
        <v>1</v>
      </c>
      <c r="I645" s="46">
        <v>1</v>
      </c>
      <c r="J645" s="41" t="s">
        <v>3663</v>
      </c>
      <c r="K645" s="41" t="s">
        <v>4590</v>
      </c>
      <c r="L645" s="41" t="s">
        <v>4589</v>
      </c>
      <c r="M645" s="41" t="s">
        <v>3763</v>
      </c>
      <c r="N645" s="41" t="s">
        <v>3671</v>
      </c>
      <c r="O645" s="41" t="s">
        <v>3670</v>
      </c>
    </row>
    <row r="646" spans="1:15" x14ac:dyDescent="0.25">
      <c r="A646" s="41" t="s">
        <v>4592</v>
      </c>
      <c r="B646" s="41" t="s">
        <v>4176</v>
      </c>
      <c r="C646" s="41" t="s">
        <v>3667</v>
      </c>
      <c r="D646" s="41" t="s">
        <v>3666</v>
      </c>
      <c r="E646" s="41" t="s">
        <v>4591</v>
      </c>
      <c r="F646" s="41" t="s">
        <v>4478</v>
      </c>
      <c r="G646" s="46">
        <v>8</v>
      </c>
      <c r="H646" s="46">
        <v>1</v>
      </c>
      <c r="I646" s="46">
        <v>1</v>
      </c>
      <c r="J646" s="41" t="s">
        <v>3663</v>
      </c>
      <c r="K646" s="41" t="s">
        <v>4590</v>
      </c>
      <c r="L646" s="41" t="s">
        <v>4589</v>
      </c>
      <c r="M646" s="41" t="s">
        <v>3763</v>
      </c>
      <c r="N646" s="41" t="s">
        <v>3671</v>
      </c>
      <c r="O646" s="41" t="s">
        <v>3670</v>
      </c>
    </row>
    <row r="647" spans="1:15" x14ac:dyDescent="0.25">
      <c r="A647" s="41" t="s">
        <v>4588</v>
      </c>
      <c r="B647" s="41" t="s">
        <v>4587</v>
      </c>
      <c r="C647" s="41" t="s">
        <v>3667</v>
      </c>
      <c r="D647" s="41" t="s">
        <v>3666</v>
      </c>
      <c r="E647" s="41" t="s">
        <v>4586</v>
      </c>
      <c r="F647" s="41" t="s">
        <v>4478</v>
      </c>
      <c r="G647" s="46">
        <v>8</v>
      </c>
      <c r="H647" s="46">
        <v>1</v>
      </c>
      <c r="I647" s="46">
        <v>1</v>
      </c>
      <c r="J647" s="41" t="s">
        <v>3663</v>
      </c>
      <c r="K647" s="41" t="s">
        <v>528</v>
      </c>
      <c r="L647" s="41" t="s">
        <v>4583</v>
      </c>
      <c r="M647" s="41" t="s">
        <v>3735</v>
      </c>
      <c r="N647" s="41" t="s">
        <v>3671</v>
      </c>
      <c r="O647" s="41" t="s">
        <v>3670</v>
      </c>
    </row>
    <row r="648" spans="1:15" x14ac:dyDescent="0.25">
      <c r="A648" s="41" t="s">
        <v>4585</v>
      </c>
      <c r="B648" s="41" t="s">
        <v>4158</v>
      </c>
      <c r="C648" s="41" t="s">
        <v>3667</v>
      </c>
      <c r="D648" s="41" t="s">
        <v>3666</v>
      </c>
      <c r="E648" s="41" t="s">
        <v>4584</v>
      </c>
      <c r="F648" s="41" t="s">
        <v>4478</v>
      </c>
      <c r="G648" s="46">
        <v>8</v>
      </c>
      <c r="H648" s="46">
        <v>1</v>
      </c>
      <c r="I648" s="46">
        <v>1</v>
      </c>
      <c r="J648" s="41" t="s">
        <v>3663</v>
      </c>
      <c r="K648" s="41" t="s">
        <v>528</v>
      </c>
      <c r="L648" s="41" t="s">
        <v>4583</v>
      </c>
      <c r="M648" s="41" t="s">
        <v>4582</v>
      </c>
      <c r="N648" s="41" t="s">
        <v>3671</v>
      </c>
      <c r="O648" s="41" t="s">
        <v>4566</v>
      </c>
    </row>
    <row r="649" spans="1:15" x14ac:dyDescent="0.25">
      <c r="A649" s="41" t="s">
        <v>4581</v>
      </c>
      <c r="B649" s="41" t="s">
        <v>4121</v>
      </c>
      <c r="C649" s="41" t="s">
        <v>3667</v>
      </c>
      <c r="D649" s="41" t="s">
        <v>3666</v>
      </c>
      <c r="E649" s="41" t="s">
        <v>4580</v>
      </c>
      <c r="F649" s="41" t="s">
        <v>4478</v>
      </c>
      <c r="G649" s="46">
        <v>8</v>
      </c>
      <c r="H649" s="46">
        <v>1</v>
      </c>
      <c r="I649" s="46">
        <v>1</v>
      </c>
      <c r="J649" s="41" t="s">
        <v>3663</v>
      </c>
      <c r="K649" s="41" t="s">
        <v>4488</v>
      </c>
      <c r="L649" s="41" t="s">
        <v>4487</v>
      </c>
      <c r="M649" s="41" t="s">
        <v>4118</v>
      </c>
      <c r="N649" s="41" t="s">
        <v>4117</v>
      </c>
      <c r="O649" s="41" t="s">
        <v>4272</v>
      </c>
    </row>
    <row r="650" spans="1:15" x14ac:dyDescent="0.25">
      <c r="A650" s="41" t="s">
        <v>4579</v>
      </c>
      <c r="B650" s="41" t="s">
        <v>4121</v>
      </c>
      <c r="C650" s="41" t="s">
        <v>3667</v>
      </c>
      <c r="D650" s="41" t="s">
        <v>3666</v>
      </c>
      <c r="E650" s="41" t="s">
        <v>4578</v>
      </c>
      <c r="F650" s="41" t="s">
        <v>4478</v>
      </c>
      <c r="G650" s="46">
        <v>8</v>
      </c>
      <c r="H650" s="46">
        <v>1</v>
      </c>
      <c r="I650" s="46">
        <v>1</v>
      </c>
      <c r="J650" s="41" t="s">
        <v>3663</v>
      </c>
      <c r="K650" s="41" t="s">
        <v>4488</v>
      </c>
      <c r="L650" s="41" t="s">
        <v>4487</v>
      </c>
      <c r="M650" s="41" t="s">
        <v>4118</v>
      </c>
      <c r="N650" s="41" t="s">
        <v>4117</v>
      </c>
      <c r="O650" s="41" t="s">
        <v>4125</v>
      </c>
    </row>
    <row r="651" spans="1:15" x14ac:dyDescent="0.25">
      <c r="A651" s="41" t="s">
        <v>4577</v>
      </c>
      <c r="B651" s="41" t="s">
        <v>4121</v>
      </c>
      <c r="C651" s="41" t="s">
        <v>3667</v>
      </c>
      <c r="D651" s="41" t="s">
        <v>3666</v>
      </c>
      <c r="E651" s="41" t="s">
        <v>4576</v>
      </c>
      <c r="F651" s="41" t="s">
        <v>4478</v>
      </c>
      <c r="G651" s="46">
        <v>8</v>
      </c>
      <c r="H651" s="46">
        <v>1</v>
      </c>
      <c r="I651" s="46">
        <v>1</v>
      </c>
      <c r="J651" s="41" t="s">
        <v>3663</v>
      </c>
      <c r="K651" s="41" t="s">
        <v>4488</v>
      </c>
      <c r="L651" s="41" t="s">
        <v>4487</v>
      </c>
      <c r="M651" s="41" t="s">
        <v>4118</v>
      </c>
      <c r="N651" s="41" t="s">
        <v>3671</v>
      </c>
      <c r="O651" s="41" t="s">
        <v>3670</v>
      </c>
    </row>
    <row r="652" spans="1:15" x14ac:dyDescent="0.25">
      <c r="A652" s="41" t="s">
        <v>4575</v>
      </c>
      <c r="B652" s="41" t="s">
        <v>4121</v>
      </c>
      <c r="C652" s="41" t="s">
        <v>3667</v>
      </c>
      <c r="D652" s="41" t="s">
        <v>3666</v>
      </c>
      <c r="E652" s="41" t="s">
        <v>4574</v>
      </c>
      <c r="F652" s="41" t="s">
        <v>4478</v>
      </c>
      <c r="G652" s="46">
        <v>6</v>
      </c>
      <c r="H652" s="46">
        <v>0.75</v>
      </c>
      <c r="I652" s="46">
        <v>0.75</v>
      </c>
      <c r="J652" s="41" t="s">
        <v>3663</v>
      </c>
      <c r="K652" s="41" t="s">
        <v>4488</v>
      </c>
      <c r="L652" s="41" t="s">
        <v>4487</v>
      </c>
      <c r="M652" s="41" t="s">
        <v>4118</v>
      </c>
      <c r="N652" s="41" t="s">
        <v>3671</v>
      </c>
      <c r="O652" s="41" t="s">
        <v>3670</v>
      </c>
    </row>
    <row r="653" spans="1:15" x14ac:dyDescent="0.25">
      <c r="A653" s="41" t="s">
        <v>4573</v>
      </c>
      <c r="B653" s="41" t="s">
        <v>4121</v>
      </c>
      <c r="C653" s="41" t="s">
        <v>3667</v>
      </c>
      <c r="D653" s="41" t="s">
        <v>3666</v>
      </c>
      <c r="E653" s="41" t="s">
        <v>4572</v>
      </c>
      <c r="F653" s="41" t="s">
        <v>4478</v>
      </c>
      <c r="G653" s="46">
        <v>8</v>
      </c>
      <c r="H653" s="46">
        <v>1</v>
      </c>
      <c r="I653" s="46">
        <v>1</v>
      </c>
      <c r="J653" s="41" t="s">
        <v>3663</v>
      </c>
      <c r="K653" s="41" t="s">
        <v>4488</v>
      </c>
      <c r="L653" s="41" t="s">
        <v>4487</v>
      </c>
      <c r="M653" s="41" t="s">
        <v>4118</v>
      </c>
      <c r="N653" s="41" t="s">
        <v>3671</v>
      </c>
      <c r="O653" s="41" t="s">
        <v>3670</v>
      </c>
    </row>
    <row r="654" spans="1:15" x14ac:dyDescent="0.25">
      <c r="A654" s="41" t="s">
        <v>4571</v>
      </c>
      <c r="B654" s="41" t="s">
        <v>4121</v>
      </c>
      <c r="C654" s="41" t="s">
        <v>3667</v>
      </c>
      <c r="D654" s="41" t="s">
        <v>3666</v>
      </c>
      <c r="E654" s="41" t="s">
        <v>4570</v>
      </c>
      <c r="F654" s="41" t="s">
        <v>4478</v>
      </c>
      <c r="G654" s="46">
        <v>6</v>
      </c>
      <c r="H654" s="46">
        <v>0.75</v>
      </c>
      <c r="I654" s="46">
        <v>0.75</v>
      </c>
      <c r="J654" s="41" t="s">
        <v>3663</v>
      </c>
      <c r="K654" s="41" t="s">
        <v>4488</v>
      </c>
      <c r="L654" s="41" t="s">
        <v>4487</v>
      </c>
      <c r="M654" s="41" t="s">
        <v>4118</v>
      </c>
      <c r="N654" s="41" t="s">
        <v>3671</v>
      </c>
      <c r="O654" s="41" t="s">
        <v>3670</v>
      </c>
    </row>
    <row r="655" spans="1:15" x14ac:dyDescent="0.25">
      <c r="A655" s="41" t="s">
        <v>4569</v>
      </c>
      <c r="B655" s="41" t="s">
        <v>4121</v>
      </c>
      <c r="C655" s="41" t="s">
        <v>3667</v>
      </c>
      <c r="D655" s="41" t="s">
        <v>4548</v>
      </c>
      <c r="E655" s="41" t="s">
        <v>4545</v>
      </c>
      <c r="F655" s="41" t="s">
        <v>4478</v>
      </c>
      <c r="G655" s="46">
        <v>6</v>
      </c>
      <c r="H655" s="46">
        <v>0.75</v>
      </c>
      <c r="I655" s="46">
        <v>0.75</v>
      </c>
      <c r="J655" s="41" t="s">
        <v>3663</v>
      </c>
      <c r="K655" s="41" t="s">
        <v>4488</v>
      </c>
      <c r="L655" s="41" t="s">
        <v>4487</v>
      </c>
      <c r="M655" s="41" t="s">
        <v>4118</v>
      </c>
      <c r="N655" s="41" t="s">
        <v>3671</v>
      </c>
      <c r="O655" s="41" t="s">
        <v>3670</v>
      </c>
    </row>
    <row r="656" spans="1:15" x14ac:dyDescent="0.25">
      <c r="A656" s="41" t="s">
        <v>4569</v>
      </c>
      <c r="B656" s="41" t="s">
        <v>4121</v>
      </c>
      <c r="C656" s="41" t="s">
        <v>3667</v>
      </c>
      <c r="D656" s="41" t="s">
        <v>3666</v>
      </c>
      <c r="E656" s="41" t="s">
        <v>3606</v>
      </c>
      <c r="F656" s="41" t="s">
        <v>4478</v>
      </c>
      <c r="G656" s="46">
        <v>6</v>
      </c>
      <c r="H656" s="46">
        <v>0.75</v>
      </c>
      <c r="I656" s="46">
        <v>0</v>
      </c>
      <c r="J656" s="41" t="s">
        <v>3663</v>
      </c>
      <c r="K656" s="41" t="s">
        <v>4488</v>
      </c>
      <c r="L656" s="41" t="s">
        <v>4487</v>
      </c>
      <c r="M656" s="41" t="s">
        <v>4118</v>
      </c>
      <c r="N656" s="41" t="s">
        <v>3671</v>
      </c>
      <c r="O656" s="41" t="s">
        <v>3670</v>
      </c>
    </row>
    <row r="657" spans="1:15" x14ac:dyDescent="0.25">
      <c r="A657" s="41" t="s">
        <v>4568</v>
      </c>
      <c r="B657" s="41" t="s">
        <v>4121</v>
      </c>
      <c r="C657" s="41" t="s">
        <v>3667</v>
      </c>
      <c r="D657" s="41" t="s">
        <v>3666</v>
      </c>
      <c r="E657" s="41" t="s">
        <v>4567</v>
      </c>
      <c r="F657" s="41" t="s">
        <v>4478</v>
      </c>
      <c r="G657" s="46">
        <v>8</v>
      </c>
      <c r="H657" s="46">
        <v>1</v>
      </c>
      <c r="I657" s="46">
        <v>1</v>
      </c>
      <c r="J657" s="41" t="s">
        <v>3663</v>
      </c>
      <c r="K657" s="41" t="s">
        <v>4488</v>
      </c>
      <c r="L657" s="41" t="s">
        <v>4487</v>
      </c>
      <c r="M657" s="41" t="s">
        <v>4118</v>
      </c>
      <c r="N657" s="41" t="s">
        <v>3671</v>
      </c>
      <c r="O657" s="41" t="s">
        <v>4566</v>
      </c>
    </row>
    <row r="658" spans="1:15" x14ac:dyDescent="0.25">
      <c r="A658" s="41" t="s">
        <v>4565</v>
      </c>
      <c r="B658" s="41" t="s">
        <v>4121</v>
      </c>
      <c r="C658" s="41" t="s">
        <v>3667</v>
      </c>
      <c r="D658" s="41" t="s">
        <v>3769</v>
      </c>
      <c r="E658" s="41" t="s">
        <v>4543</v>
      </c>
      <c r="F658" s="41" t="s">
        <v>4478</v>
      </c>
      <c r="G658" s="46">
        <v>8</v>
      </c>
      <c r="H658" s="46">
        <v>1</v>
      </c>
      <c r="I658" s="46">
        <v>1</v>
      </c>
      <c r="J658" s="41" t="s">
        <v>3663</v>
      </c>
      <c r="K658" s="41" t="s">
        <v>4488</v>
      </c>
      <c r="L658" s="41" t="s">
        <v>4487</v>
      </c>
      <c r="M658" s="41" t="s">
        <v>4118</v>
      </c>
      <c r="N658" s="41" t="s">
        <v>3671</v>
      </c>
      <c r="O658" s="41" t="s">
        <v>3670</v>
      </c>
    </row>
    <row r="659" spans="1:15" x14ac:dyDescent="0.25">
      <c r="A659" s="41" t="s">
        <v>4565</v>
      </c>
      <c r="B659" s="41" t="s">
        <v>4121</v>
      </c>
      <c r="C659" s="41" t="s">
        <v>3667</v>
      </c>
      <c r="D659" s="41" t="s">
        <v>3666</v>
      </c>
      <c r="E659" s="41" t="s">
        <v>3606</v>
      </c>
      <c r="F659" s="41" t="s">
        <v>4478</v>
      </c>
      <c r="G659" s="46">
        <v>8</v>
      </c>
      <c r="H659" s="46">
        <v>1</v>
      </c>
      <c r="I659" s="46">
        <v>0</v>
      </c>
      <c r="J659" s="41" t="s">
        <v>3663</v>
      </c>
      <c r="K659" s="41" t="s">
        <v>4488</v>
      </c>
      <c r="L659" s="41" t="s">
        <v>4487</v>
      </c>
      <c r="M659" s="41" t="s">
        <v>4118</v>
      </c>
      <c r="N659" s="41" t="s">
        <v>3671</v>
      </c>
      <c r="O659" s="41" t="s">
        <v>3670</v>
      </c>
    </row>
    <row r="660" spans="1:15" x14ac:dyDescent="0.25">
      <c r="A660" s="41" t="s">
        <v>4564</v>
      </c>
      <c r="B660" s="41" t="s">
        <v>4563</v>
      </c>
      <c r="C660" s="41" t="s">
        <v>3667</v>
      </c>
      <c r="D660" s="41" t="s">
        <v>3666</v>
      </c>
      <c r="E660" s="41" t="s">
        <v>4562</v>
      </c>
      <c r="F660" s="41" t="s">
        <v>4478</v>
      </c>
      <c r="G660" s="46">
        <v>8</v>
      </c>
      <c r="H660" s="46">
        <v>1</v>
      </c>
      <c r="I660" s="46">
        <v>1</v>
      </c>
      <c r="J660" s="41" t="s">
        <v>3663</v>
      </c>
      <c r="K660" s="41" t="s">
        <v>4488</v>
      </c>
      <c r="L660" s="41" t="s">
        <v>4487</v>
      </c>
      <c r="M660" s="41" t="s">
        <v>4561</v>
      </c>
      <c r="N660" s="41" t="s">
        <v>3671</v>
      </c>
      <c r="O660" s="41" t="s">
        <v>3670</v>
      </c>
    </row>
    <row r="661" spans="1:15" x14ac:dyDescent="0.25">
      <c r="A661" s="41" t="s">
        <v>4560</v>
      </c>
      <c r="B661" s="41" t="s">
        <v>4559</v>
      </c>
      <c r="C661" s="41" t="s">
        <v>3667</v>
      </c>
      <c r="D661" s="41" t="s">
        <v>3666</v>
      </c>
      <c r="E661" s="41" t="s">
        <v>4558</v>
      </c>
      <c r="F661" s="41" t="s">
        <v>4478</v>
      </c>
      <c r="G661" s="46">
        <v>8</v>
      </c>
      <c r="H661" s="46">
        <v>1</v>
      </c>
      <c r="I661" s="46">
        <v>1</v>
      </c>
      <c r="J661" s="41" t="s">
        <v>3663</v>
      </c>
      <c r="K661" s="41" t="s">
        <v>4488</v>
      </c>
      <c r="L661" s="41" t="s">
        <v>4487</v>
      </c>
      <c r="M661" s="41" t="s">
        <v>4306</v>
      </c>
      <c r="N661" s="41" t="s">
        <v>3671</v>
      </c>
      <c r="O661" s="41" t="s">
        <v>3670</v>
      </c>
    </row>
    <row r="662" spans="1:15" x14ac:dyDescent="0.25">
      <c r="A662" s="41" t="s">
        <v>4557</v>
      </c>
      <c r="B662" s="41" t="s">
        <v>230</v>
      </c>
      <c r="C662" s="41" t="s">
        <v>3667</v>
      </c>
      <c r="D662" s="41" t="s">
        <v>3666</v>
      </c>
      <c r="E662" s="41" t="s">
        <v>4556</v>
      </c>
      <c r="F662" s="41" t="s">
        <v>4478</v>
      </c>
      <c r="G662" s="46">
        <v>8</v>
      </c>
      <c r="H662" s="46">
        <v>1</v>
      </c>
      <c r="I662" s="46">
        <v>1</v>
      </c>
      <c r="J662" s="41" t="s">
        <v>3663</v>
      </c>
      <c r="K662" s="41" t="s">
        <v>4488</v>
      </c>
      <c r="L662" s="41" t="s">
        <v>4549</v>
      </c>
      <c r="M662" s="41" t="s">
        <v>4555</v>
      </c>
      <c r="N662" s="41" t="s">
        <v>3671</v>
      </c>
      <c r="O662" s="41" t="s">
        <v>3670</v>
      </c>
    </row>
    <row r="663" spans="1:15" x14ac:dyDescent="0.25">
      <c r="A663" s="41" t="s">
        <v>4554</v>
      </c>
      <c r="B663" s="41" t="s">
        <v>4551</v>
      </c>
      <c r="C663" s="41" t="s">
        <v>3667</v>
      </c>
      <c r="D663" s="41" t="s">
        <v>3666</v>
      </c>
      <c r="E663" s="41" t="s">
        <v>4553</v>
      </c>
      <c r="F663" s="41" t="s">
        <v>4478</v>
      </c>
      <c r="G663" s="46">
        <v>8</v>
      </c>
      <c r="H663" s="46">
        <v>1</v>
      </c>
      <c r="I663" s="46">
        <v>1</v>
      </c>
      <c r="J663" s="41" t="s">
        <v>3663</v>
      </c>
      <c r="K663" s="41" t="s">
        <v>4488</v>
      </c>
      <c r="L663" s="41" t="s">
        <v>4549</v>
      </c>
      <c r="M663" s="41" t="s">
        <v>3735</v>
      </c>
      <c r="N663" s="41" t="s">
        <v>3671</v>
      </c>
      <c r="O663" s="41" t="s">
        <v>3670</v>
      </c>
    </row>
    <row r="664" spans="1:15" x14ac:dyDescent="0.25">
      <c r="A664" s="41" t="s">
        <v>4552</v>
      </c>
      <c r="B664" s="41" t="s">
        <v>4551</v>
      </c>
      <c r="C664" s="41" t="s">
        <v>3667</v>
      </c>
      <c r="D664" s="41" t="s">
        <v>3666</v>
      </c>
      <c r="E664" s="41" t="s">
        <v>4550</v>
      </c>
      <c r="F664" s="41" t="s">
        <v>4478</v>
      </c>
      <c r="G664" s="46">
        <v>8</v>
      </c>
      <c r="H664" s="46">
        <v>1</v>
      </c>
      <c r="I664" s="46">
        <v>1</v>
      </c>
      <c r="J664" s="41" t="s">
        <v>3663</v>
      </c>
      <c r="K664" s="41" t="s">
        <v>4488</v>
      </c>
      <c r="L664" s="41" t="s">
        <v>4549</v>
      </c>
      <c r="M664" s="41" t="s">
        <v>3735</v>
      </c>
      <c r="N664" s="41" t="s">
        <v>3671</v>
      </c>
      <c r="O664" s="41" t="s">
        <v>3670</v>
      </c>
    </row>
    <row r="665" spans="1:15" x14ac:dyDescent="0.25">
      <c r="A665" s="41" t="s">
        <v>4546</v>
      </c>
      <c r="B665" s="41" t="s">
        <v>4121</v>
      </c>
      <c r="C665" s="41" t="s">
        <v>3667</v>
      </c>
      <c r="D665" s="41" t="s">
        <v>4548</v>
      </c>
      <c r="E665" s="41" t="s">
        <v>3606</v>
      </c>
      <c r="F665" s="41" t="s">
        <v>4478</v>
      </c>
      <c r="G665" s="46">
        <v>3.8</v>
      </c>
      <c r="H665" s="46">
        <v>0.47499999999999998</v>
      </c>
      <c r="I665" s="46">
        <v>0</v>
      </c>
      <c r="J665" s="41" t="s">
        <v>3663</v>
      </c>
      <c r="K665" s="41" t="s">
        <v>4488</v>
      </c>
      <c r="L665" s="41" t="s">
        <v>4487</v>
      </c>
      <c r="M665" s="41" t="s">
        <v>4118</v>
      </c>
      <c r="N665" s="41" t="s">
        <v>3671</v>
      </c>
      <c r="O665" s="41" t="s">
        <v>3670</v>
      </c>
    </row>
    <row r="666" spans="1:15" x14ac:dyDescent="0.25">
      <c r="A666" s="41" t="s">
        <v>4546</v>
      </c>
      <c r="B666" s="41" t="s">
        <v>4121</v>
      </c>
      <c r="C666" s="41" t="s">
        <v>3667</v>
      </c>
      <c r="D666" s="41" t="s">
        <v>4547</v>
      </c>
      <c r="E666" s="41" t="s">
        <v>4545</v>
      </c>
      <c r="F666" s="41" t="s">
        <v>4478</v>
      </c>
      <c r="G666" s="46">
        <v>3.8</v>
      </c>
      <c r="H666" s="46">
        <v>0.47499999999999998</v>
      </c>
      <c r="I666" s="46">
        <v>0.47499999999999998</v>
      </c>
      <c r="J666" s="41" t="s">
        <v>3663</v>
      </c>
      <c r="K666" s="41" t="s">
        <v>4488</v>
      </c>
      <c r="L666" s="41" t="s">
        <v>4487</v>
      </c>
      <c r="M666" s="41" t="s">
        <v>4118</v>
      </c>
      <c r="N666" s="41" t="s">
        <v>3671</v>
      </c>
      <c r="O666" s="41" t="s">
        <v>3670</v>
      </c>
    </row>
    <row r="667" spans="1:15" x14ac:dyDescent="0.25">
      <c r="A667" s="41" t="s">
        <v>4546</v>
      </c>
      <c r="B667" s="41" t="s">
        <v>4121</v>
      </c>
      <c r="C667" s="41" t="s">
        <v>3667</v>
      </c>
      <c r="D667" s="41" t="s">
        <v>3666</v>
      </c>
      <c r="E667" s="41" t="s">
        <v>4545</v>
      </c>
      <c r="F667" s="41" t="s">
        <v>4478</v>
      </c>
      <c r="G667" s="46">
        <v>3.8</v>
      </c>
      <c r="H667" s="46">
        <v>0.47499999999999998</v>
      </c>
      <c r="I667" s="46">
        <v>0.47499999999999998</v>
      </c>
      <c r="J667" s="41" t="s">
        <v>3663</v>
      </c>
      <c r="K667" s="41" t="s">
        <v>4488</v>
      </c>
      <c r="L667" s="41" t="s">
        <v>4487</v>
      </c>
      <c r="M667" s="41" t="s">
        <v>4118</v>
      </c>
      <c r="N667" s="41" t="s">
        <v>3671</v>
      </c>
      <c r="O667" s="41" t="s">
        <v>3670</v>
      </c>
    </row>
    <row r="668" spans="1:15" x14ac:dyDescent="0.25">
      <c r="A668" s="41" t="s">
        <v>4544</v>
      </c>
      <c r="B668" s="41" t="s">
        <v>4121</v>
      </c>
      <c r="C668" s="41" t="s">
        <v>3667</v>
      </c>
      <c r="D668" s="41" t="s">
        <v>3769</v>
      </c>
      <c r="E668" s="41" t="s">
        <v>3606</v>
      </c>
      <c r="F668" s="41" t="s">
        <v>4478</v>
      </c>
      <c r="G668" s="46">
        <v>3.8</v>
      </c>
      <c r="H668" s="46">
        <v>0.47499999999999998</v>
      </c>
      <c r="I668" s="46">
        <v>0</v>
      </c>
      <c r="J668" s="41" t="s">
        <v>3663</v>
      </c>
      <c r="K668" s="41" t="s">
        <v>4488</v>
      </c>
      <c r="L668" s="41" t="s">
        <v>4487</v>
      </c>
      <c r="M668" s="41" t="s">
        <v>4118</v>
      </c>
      <c r="N668" s="41" t="s">
        <v>3671</v>
      </c>
      <c r="O668" s="41" t="s">
        <v>3670</v>
      </c>
    </row>
    <row r="669" spans="1:15" x14ac:dyDescent="0.25">
      <c r="A669" s="41" t="s">
        <v>4544</v>
      </c>
      <c r="B669" s="41" t="s">
        <v>4121</v>
      </c>
      <c r="C669" s="41" t="s">
        <v>3667</v>
      </c>
      <c r="D669" s="41" t="s">
        <v>3666</v>
      </c>
      <c r="E669" s="41" t="s">
        <v>4543</v>
      </c>
      <c r="F669" s="41" t="s">
        <v>4478</v>
      </c>
      <c r="G669" s="46">
        <v>3.8</v>
      </c>
      <c r="H669" s="46">
        <v>0.47499999999999998</v>
      </c>
      <c r="I669" s="46">
        <v>0.47499999999999998</v>
      </c>
      <c r="J669" s="41" t="s">
        <v>3663</v>
      </c>
      <c r="K669" s="41" t="s">
        <v>4488</v>
      </c>
      <c r="L669" s="41" t="s">
        <v>4487</v>
      </c>
      <c r="M669" s="41" t="s">
        <v>4118</v>
      </c>
      <c r="N669" s="41" t="s">
        <v>3671</v>
      </c>
      <c r="O669" s="41" t="s">
        <v>3670</v>
      </c>
    </row>
    <row r="670" spans="1:15" x14ac:dyDescent="0.25">
      <c r="A670" s="41" t="s">
        <v>4542</v>
      </c>
      <c r="B670" s="41" t="s">
        <v>4121</v>
      </c>
      <c r="C670" s="41" t="s">
        <v>3667</v>
      </c>
      <c r="D670" s="41" t="s">
        <v>3666</v>
      </c>
      <c r="E670" s="41" t="s">
        <v>3606</v>
      </c>
      <c r="F670" s="41" t="s">
        <v>4478</v>
      </c>
      <c r="G670" s="46">
        <v>3</v>
      </c>
      <c r="H670" s="46">
        <v>0.375</v>
      </c>
      <c r="I670" s="46">
        <v>0</v>
      </c>
      <c r="J670" s="41" t="s">
        <v>3663</v>
      </c>
      <c r="K670" s="41" t="s">
        <v>4488</v>
      </c>
      <c r="L670" s="41" t="s">
        <v>4487</v>
      </c>
      <c r="M670" s="41" t="s">
        <v>4118</v>
      </c>
      <c r="N670" s="41" t="s">
        <v>4117</v>
      </c>
      <c r="O670" s="41" t="s">
        <v>4194</v>
      </c>
    </row>
    <row r="671" spans="1:15" x14ac:dyDescent="0.25">
      <c r="A671" s="41" t="s">
        <v>4541</v>
      </c>
      <c r="B671" s="41" t="s">
        <v>4121</v>
      </c>
      <c r="C671" s="41" t="s">
        <v>3667</v>
      </c>
      <c r="D671" s="41" t="s">
        <v>3666</v>
      </c>
      <c r="E671" s="41" t="s">
        <v>3606</v>
      </c>
      <c r="F671" s="41" t="s">
        <v>4478</v>
      </c>
      <c r="G671" s="46">
        <v>3</v>
      </c>
      <c r="H671" s="46">
        <v>0.375</v>
      </c>
      <c r="I671" s="46">
        <v>0</v>
      </c>
      <c r="J671" s="41" t="s">
        <v>3663</v>
      </c>
      <c r="K671" s="41" t="s">
        <v>4488</v>
      </c>
      <c r="L671" s="41" t="s">
        <v>4487</v>
      </c>
      <c r="M671" s="41" t="s">
        <v>4118</v>
      </c>
      <c r="N671" s="41" t="s">
        <v>4117</v>
      </c>
      <c r="O671" s="41" t="s">
        <v>4194</v>
      </c>
    </row>
    <row r="672" spans="1:15" x14ac:dyDescent="0.25">
      <c r="A672" s="41" t="s">
        <v>4540</v>
      </c>
      <c r="B672" s="41" t="s">
        <v>4121</v>
      </c>
      <c r="C672" s="41" t="s">
        <v>3667</v>
      </c>
      <c r="D672" s="41" t="s">
        <v>3666</v>
      </c>
      <c r="E672" s="41" t="s">
        <v>3606</v>
      </c>
      <c r="F672" s="41" t="s">
        <v>4478</v>
      </c>
      <c r="G672" s="46">
        <v>3</v>
      </c>
      <c r="H672" s="46">
        <v>0.375</v>
      </c>
      <c r="I672" s="46">
        <v>0</v>
      </c>
      <c r="J672" s="41" t="s">
        <v>3663</v>
      </c>
      <c r="K672" s="41" t="s">
        <v>4488</v>
      </c>
      <c r="L672" s="41" t="s">
        <v>4487</v>
      </c>
      <c r="M672" s="41" t="s">
        <v>4118</v>
      </c>
      <c r="N672" s="41" t="s">
        <v>4117</v>
      </c>
      <c r="O672" s="41" t="s">
        <v>4194</v>
      </c>
    </row>
    <row r="673" spans="1:15" x14ac:dyDescent="0.25">
      <c r="A673" s="41" t="s">
        <v>4539</v>
      </c>
      <c r="B673" s="41" t="s">
        <v>4121</v>
      </c>
      <c r="C673" s="41" t="s">
        <v>3667</v>
      </c>
      <c r="D673" s="41" t="s">
        <v>3666</v>
      </c>
      <c r="E673" s="41" t="s">
        <v>3606</v>
      </c>
      <c r="F673" s="41" t="s">
        <v>4478</v>
      </c>
      <c r="G673" s="46">
        <v>3</v>
      </c>
      <c r="H673" s="46">
        <v>0.375</v>
      </c>
      <c r="I673" s="46">
        <v>0</v>
      </c>
      <c r="J673" s="41" t="s">
        <v>3663</v>
      </c>
      <c r="K673" s="41" t="s">
        <v>4488</v>
      </c>
      <c r="L673" s="41" t="s">
        <v>4487</v>
      </c>
      <c r="M673" s="41" t="s">
        <v>4118</v>
      </c>
      <c r="N673" s="41" t="s">
        <v>4117</v>
      </c>
      <c r="O673" s="41" t="s">
        <v>4194</v>
      </c>
    </row>
    <row r="674" spans="1:15" x14ac:dyDescent="0.25">
      <c r="A674" s="41" t="s">
        <v>4538</v>
      </c>
      <c r="B674" s="41" t="s">
        <v>4121</v>
      </c>
      <c r="C674" s="41" t="s">
        <v>3667</v>
      </c>
      <c r="D674" s="41" t="s">
        <v>3666</v>
      </c>
      <c r="E674" s="41" t="s">
        <v>3606</v>
      </c>
      <c r="F674" s="41" t="s">
        <v>4478</v>
      </c>
      <c r="G674" s="46">
        <v>3</v>
      </c>
      <c r="H674" s="46">
        <v>0.375</v>
      </c>
      <c r="I674" s="46">
        <v>0</v>
      </c>
      <c r="J674" s="41" t="s">
        <v>3663</v>
      </c>
      <c r="K674" s="41" t="s">
        <v>4488</v>
      </c>
      <c r="L674" s="41" t="s">
        <v>4487</v>
      </c>
      <c r="M674" s="41" t="s">
        <v>4118</v>
      </c>
      <c r="N674" s="41" t="s">
        <v>4117</v>
      </c>
      <c r="O674" s="41" t="s">
        <v>4194</v>
      </c>
    </row>
    <row r="675" spans="1:15" x14ac:dyDescent="0.25">
      <c r="A675" s="41" t="s">
        <v>4537</v>
      </c>
      <c r="B675" s="41" t="s">
        <v>4121</v>
      </c>
      <c r="C675" s="41" t="s">
        <v>3667</v>
      </c>
      <c r="D675" s="41" t="s">
        <v>3666</v>
      </c>
      <c r="E675" s="41" t="s">
        <v>3606</v>
      </c>
      <c r="F675" s="41" t="s">
        <v>4478</v>
      </c>
      <c r="G675" s="46">
        <v>3</v>
      </c>
      <c r="H675" s="46">
        <v>0.375</v>
      </c>
      <c r="I675" s="46">
        <v>0</v>
      </c>
      <c r="J675" s="41" t="s">
        <v>3663</v>
      </c>
      <c r="K675" s="41" t="s">
        <v>4488</v>
      </c>
      <c r="L675" s="41" t="s">
        <v>4487</v>
      </c>
      <c r="M675" s="41" t="s">
        <v>4118</v>
      </c>
      <c r="N675" s="41" t="s">
        <v>4117</v>
      </c>
      <c r="O675" s="41" t="s">
        <v>4194</v>
      </c>
    </row>
    <row r="676" spans="1:15" x14ac:dyDescent="0.25">
      <c r="A676" s="41" t="s">
        <v>4536</v>
      </c>
      <c r="B676" s="41" t="s">
        <v>4121</v>
      </c>
      <c r="C676" s="41" t="s">
        <v>3667</v>
      </c>
      <c r="D676" s="41" t="s">
        <v>3666</v>
      </c>
      <c r="E676" s="41" t="s">
        <v>3606</v>
      </c>
      <c r="F676" s="41" t="s">
        <v>4478</v>
      </c>
      <c r="G676" s="46">
        <v>3</v>
      </c>
      <c r="H676" s="46">
        <v>0.375</v>
      </c>
      <c r="I676" s="46">
        <v>0</v>
      </c>
      <c r="J676" s="41" t="s">
        <v>3663</v>
      </c>
      <c r="K676" s="41" t="s">
        <v>4488</v>
      </c>
      <c r="L676" s="41" t="s">
        <v>4487</v>
      </c>
      <c r="M676" s="41" t="s">
        <v>4118</v>
      </c>
      <c r="N676" s="41" t="s">
        <v>4117</v>
      </c>
      <c r="O676" s="41" t="s">
        <v>4194</v>
      </c>
    </row>
    <row r="677" spans="1:15" x14ac:dyDescent="0.25">
      <c r="A677" s="41" t="s">
        <v>4535</v>
      </c>
      <c r="B677" s="41" t="s">
        <v>4121</v>
      </c>
      <c r="C677" s="41" t="s">
        <v>3667</v>
      </c>
      <c r="D677" s="41" t="s">
        <v>3666</v>
      </c>
      <c r="E677" s="41" t="s">
        <v>3606</v>
      </c>
      <c r="F677" s="41" t="s">
        <v>4478</v>
      </c>
      <c r="G677" s="46">
        <v>3</v>
      </c>
      <c r="H677" s="46">
        <v>0.375</v>
      </c>
      <c r="I677" s="46">
        <v>0</v>
      </c>
      <c r="J677" s="41" t="s">
        <v>3663</v>
      </c>
      <c r="K677" s="41" t="s">
        <v>4488</v>
      </c>
      <c r="L677" s="41" t="s">
        <v>4487</v>
      </c>
      <c r="M677" s="41" t="s">
        <v>4118</v>
      </c>
      <c r="N677" s="41" t="s">
        <v>4117</v>
      </c>
      <c r="O677" s="41" t="s">
        <v>4194</v>
      </c>
    </row>
    <row r="678" spans="1:15" x14ac:dyDescent="0.25">
      <c r="A678" s="41" t="s">
        <v>4534</v>
      </c>
      <c r="B678" s="41" t="s">
        <v>4533</v>
      </c>
      <c r="C678" s="41" t="s">
        <v>3667</v>
      </c>
      <c r="D678" s="41" t="s">
        <v>3666</v>
      </c>
      <c r="E678" s="41" t="s">
        <v>4532</v>
      </c>
      <c r="F678" s="41" t="s">
        <v>4478</v>
      </c>
      <c r="G678" s="46">
        <v>8</v>
      </c>
      <c r="H678" s="46">
        <v>1</v>
      </c>
      <c r="I678" s="46">
        <v>1</v>
      </c>
      <c r="J678" s="41" t="s">
        <v>3663</v>
      </c>
      <c r="K678" s="41" t="s">
        <v>4531</v>
      </c>
      <c r="L678" s="41" t="s">
        <v>4530</v>
      </c>
      <c r="M678" s="41" t="s">
        <v>3735</v>
      </c>
      <c r="N678" s="41" t="s">
        <v>3671</v>
      </c>
      <c r="O678" s="41" t="s">
        <v>3670</v>
      </c>
    </row>
    <row r="679" spans="1:15" x14ac:dyDescent="0.25">
      <c r="A679" s="41" t="s">
        <v>4529</v>
      </c>
      <c r="B679" s="41" t="s">
        <v>4406</v>
      </c>
      <c r="C679" s="41" t="s">
        <v>3667</v>
      </c>
      <c r="D679" s="41" t="s">
        <v>3690</v>
      </c>
      <c r="E679" s="41" t="s">
        <v>4528</v>
      </c>
      <c r="F679" s="41" t="s">
        <v>4478</v>
      </c>
      <c r="G679" s="46">
        <v>8</v>
      </c>
      <c r="H679" s="46">
        <v>1</v>
      </c>
      <c r="I679" s="46">
        <v>1</v>
      </c>
      <c r="J679" s="41" t="s">
        <v>3663</v>
      </c>
      <c r="K679" s="41" t="s">
        <v>4096</v>
      </c>
      <c r="L679" s="41" t="s">
        <v>4527</v>
      </c>
      <c r="M679" s="41" t="s">
        <v>4446</v>
      </c>
      <c r="N679" s="41" t="s">
        <v>3671</v>
      </c>
      <c r="O679" s="41" t="s">
        <v>3670</v>
      </c>
    </row>
    <row r="680" spans="1:15" x14ac:dyDescent="0.25">
      <c r="A680" s="41" t="s">
        <v>4529</v>
      </c>
      <c r="B680" s="41" t="s">
        <v>4406</v>
      </c>
      <c r="C680" s="41" t="s">
        <v>3667</v>
      </c>
      <c r="D680" s="41" t="s">
        <v>3666</v>
      </c>
      <c r="E680" s="41" t="s">
        <v>4528</v>
      </c>
      <c r="F680" s="41" t="s">
        <v>4478</v>
      </c>
      <c r="G680" s="46">
        <v>8</v>
      </c>
      <c r="H680" s="46">
        <v>1</v>
      </c>
      <c r="I680" s="46">
        <v>1</v>
      </c>
      <c r="J680" s="41" t="s">
        <v>3663</v>
      </c>
      <c r="K680" s="41" t="s">
        <v>4096</v>
      </c>
      <c r="L680" s="41" t="s">
        <v>4527</v>
      </c>
      <c r="M680" s="41" t="s">
        <v>4446</v>
      </c>
      <c r="N680" s="41" t="s">
        <v>3671</v>
      </c>
      <c r="O680" s="41" t="s">
        <v>3670</v>
      </c>
    </row>
    <row r="681" spans="1:15" x14ac:dyDescent="0.25">
      <c r="A681" s="41" t="s">
        <v>4526</v>
      </c>
      <c r="B681" s="41" t="s">
        <v>4525</v>
      </c>
      <c r="C681" s="41" t="s">
        <v>3667</v>
      </c>
      <c r="D681" s="41" t="s">
        <v>3666</v>
      </c>
      <c r="E681" s="41" t="s">
        <v>4524</v>
      </c>
      <c r="F681" s="41" t="s">
        <v>4478</v>
      </c>
      <c r="G681" s="46">
        <v>8</v>
      </c>
      <c r="H681" s="46">
        <v>1</v>
      </c>
      <c r="I681" s="46">
        <v>1</v>
      </c>
      <c r="J681" s="41" t="s">
        <v>3663</v>
      </c>
      <c r="K681" s="41" t="s">
        <v>4488</v>
      </c>
      <c r="L681" s="41" t="s">
        <v>4487</v>
      </c>
      <c r="M681" s="41" t="s">
        <v>4486</v>
      </c>
      <c r="N681" s="41" t="s">
        <v>4126</v>
      </c>
      <c r="O681" s="41" t="s">
        <v>4485</v>
      </c>
    </row>
    <row r="682" spans="1:15" x14ac:dyDescent="0.25">
      <c r="A682" s="41" t="s">
        <v>4523</v>
      </c>
      <c r="B682" s="41" t="s">
        <v>4129</v>
      </c>
      <c r="C682" s="41" t="s">
        <v>3667</v>
      </c>
      <c r="D682" s="41" t="s">
        <v>3666</v>
      </c>
      <c r="E682" s="41" t="s">
        <v>4522</v>
      </c>
      <c r="F682" s="41" t="s">
        <v>4478</v>
      </c>
      <c r="G682" s="46">
        <v>8</v>
      </c>
      <c r="H682" s="46">
        <v>1</v>
      </c>
      <c r="I682" s="46">
        <v>1</v>
      </c>
      <c r="J682" s="41" t="s">
        <v>3663</v>
      </c>
      <c r="K682" s="41" t="s">
        <v>4488</v>
      </c>
      <c r="L682" s="41" t="s">
        <v>4487</v>
      </c>
      <c r="M682" s="41" t="s">
        <v>4486</v>
      </c>
      <c r="N682" s="41" t="s">
        <v>4126</v>
      </c>
      <c r="O682" s="41" t="s">
        <v>4485</v>
      </c>
    </row>
    <row r="683" spans="1:15" x14ac:dyDescent="0.25">
      <c r="A683" s="41" t="s">
        <v>4521</v>
      </c>
      <c r="B683" s="41" t="s">
        <v>4129</v>
      </c>
      <c r="C683" s="41" t="s">
        <v>3667</v>
      </c>
      <c r="D683" s="41" t="s">
        <v>3666</v>
      </c>
      <c r="E683" s="41" t="s">
        <v>4520</v>
      </c>
      <c r="F683" s="41" t="s">
        <v>4478</v>
      </c>
      <c r="G683" s="46">
        <v>8</v>
      </c>
      <c r="H683" s="46">
        <v>1</v>
      </c>
      <c r="I683" s="46">
        <v>1</v>
      </c>
      <c r="J683" s="41" t="s">
        <v>3663</v>
      </c>
      <c r="K683" s="41" t="s">
        <v>4488</v>
      </c>
      <c r="L683" s="41" t="s">
        <v>4487</v>
      </c>
      <c r="M683" s="41" t="s">
        <v>4486</v>
      </c>
      <c r="N683" s="41" t="s">
        <v>4126</v>
      </c>
      <c r="O683" s="41" t="s">
        <v>4485</v>
      </c>
    </row>
    <row r="684" spans="1:15" x14ac:dyDescent="0.25">
      <c r="A684" s="41" t="s">
        <v>4519</v>
      </c>
      <c r="B684" s="41" t="s">
        <v>4129</v>
      </c>
      <c r="C684" s="41" t="s">
        <v>3667</v>
      </c>
      <c r="D684" s="41" t="s">
        <v>3666</v>
      </c>
      <c r="E684" s="41" t="s">
        <v>4518</v>
      </c>
      <c r="F684" s="41" t="s">
        <v>4478</v>
      </c>
      <c r="G684" s="46">
        <v>8</v>
      </c>
      <c r="H684" s="46">
        <v>1</v>
      </c>
      <c r="I684" s="46">
        <v>1</v>
      </c>
      <c r="J684" s="41" t="s">
        <v>3663</v>
      </c>
      <c r="K684" s="41" t="s">
        <v>4488</v>
      </c>
      <c r="L684" s="41" t="s">
        <v>4487</v>
      </c>
      <c r="M684" s="41" t="s">
        <v>4486</v>
      </c>
      <c r="N684" s="41" t="s">
        <v>4126</v>
      </c>
      <c r="O684" s="41" t="s">
        <v>4485</v>
      </c>
    </row>
    <row r="685" spans="1:15" x14ac:dyDescent="0.25">
      <c r="A685" s="41" t="s">
        <v>4517</v>
      </c>
      <c r="B685" s="41" t="s">
        <v>4129</v>
      </c>
      <c r="C685" s="41" t="s">
        <v>3667</v>
      </c>
      <c r="D685" s="41" t="s">
        <v>3666</v>
      </c>
      <c r="E685" s="41" t="s">
        <v>4516</v>
      </c>
      <c r="F685" s="41" t="s">
        <v>4478</v>
      </c>
      <c r="G685" s="46">
        <v>8</v>
      </c>
      <c r="H685" s="46">
        <v>1</v>
      </c>
      <c r="I685" s="46">
        <v>1</v>
      </c>
      <c r="J685" s="41" t="s">
        <v>3663</v>
      </c>
      <c r="K685" s="41" t="s">
        <v>4488</v>
      </c>
      <c r="L685" s="41" t="s">
        <v>4487</v>
      </c>
      <c r="M685" s="41" t="s">
        <v>4486</v>
      </c>
      <c r="N685" s="41" t="s">
        <v>4126</v>
      </c>
      <c r="O685" s="41" t="s">
        <v>4485</v>
      </c>
    </row>
    <row r="686" spans="1:15" x14ac:dyDescent="0.25">
      <c r="A686" s="41" t="s">
        <v>4515</v>
      </c>
      <c r="B686" s="41" t="s">
        <v>4129</v>
      </c>
      <c r="C686" s="41" t="s">
        <v>3667</v>
      </c>
      <c r="D686" s="41" t="s">
        <v>3666</v>
      </c>
      <c r="E686" s="41" t="s">
        <v>4514</v>
      </c>
      <c r="F686" s="41" t="s">
        <v>4478</v>
      </c>
      <c r="G686" s="46">
        <v>8</v>
      </c>
      <c r="H686" s="46">
        <v>1</v>
      </c>
      <c r="I686" s="46">
        <v>1</v>
      </c>
      <c r="J686" s="41" t="s">
        <v>3663</v>
      </c>
      <c r="K686" s="41" t="s">
        <v>4488</v>
      </c>
      <c r="L686" s="41" t="s">
        <v>4487</v>
      </c>
      <c r="M686" s="41" t="s">
        <v>4486</v>
      </c>
      <c r="N686" s="41" t="s">
        <v>4126</v>
      </c>
      <c r="O686" s="41" t="s">
        <v>4125</v>
      </c>
    </row>
    <row r="687" spans="1:15" x14ac:dyDescent="0.25">
      <c r="A687" s="41" t="s">
        <v>4512</v>
      </c>
      <c r="B687" s="41" t="s">
        <v>4129</v>
      </c>
      <c r="C687" s="41" t="s">
        <v>3667</v>
      </c>
      <c r="D687" s="41" t="s">
        <v>3708</v>
      </c>
      <c r="E687" s="41" t="s">
        <v>4513</v>
      </c>
      <c r="F687" s="41" t="s">
        <v>4478</v>
      </c>
      <c r="G687" s="46">
        <v>8</v>
      </c>
      <c r="H687" s="46">
        <v>1</v>
      </c>
      <c r="I687" s="46">
        <v>1</v>
      </c>
      <c r="J687" s="41" t="s">
        <v>3663</v>
      </c>
      <c r="K687" s="41" t="s">
        <v>4488</v>
      </c>
      <c r="L687" s="41" t="s">
        <v>4487</v>
      </c>
      <c r="M687" s="41" t="s">
        <v>4486</v>
      </c>
      <c r="N687" s="41" t="s">
        <v>4126</v>
      </c>
      <c r="O687" s="41" t="s">
        <v>4485</v>
      </c>
    </row>
    <row r="688" spans="1:15" x14ac:dyDescent="0.25">
      <c r="A688" s="41" t="s">
        <v>4512</v>
      </c>
      <c r="B688" s="41" t="s">
        <v>4129</v>
      </c>
      <c r="C688" s="41" t="s">
        <v>3667</v>
      </c>
      <c r="D688" s="41" t="s">
        <v>3666</v>
      </c>
      <c r="E688" s="41" t="s">
        <v>3606</v>
      </c>
      <c r="F688" s="41" t="s">
        <v>4478</v>
      </c>
      <c r="G688" s="46">
        <v>8</v>
      </c>
      <c r="H688" s="46">
        <v>1</v>
      </c>
      <c r="I688" s="46">
        <v>0</v>
      </c>
      <c r="J688" s="41" t="s">
        <v>3663</v>
      </c>
      <c r="K688" s="41" t="s">
        <v>4488</v>
      </c>
      <c r="L688" s="41" t="s">
        <v>4487</v>
      </c>
      <c r="M688" s="41" t="s">
        <v>4486</v>
      </c>
      <c r="N688" s="41" t="s">
        <v>4126</v>
      </c>
      <c r="O688" s="41" t="s">
        <v>4485</v>
      </c>
    </row>
    <row r="689" spans="1:15" x14ac:dyDescent="0.25">
      <c r="A689" s="41" t="s">
        <v>4511</v>
      </c>
      <c r="B689" s="41" t="s">
        <v>4129</v>
      </c>
      <c r="C689" s="41" t="s">
        <v>3667</v>
      </c>
      <c r="D689" s="41" t="s">
        <v>3707</v>
      </c>
      <c r="E689" s="41" t="s">
        <v>4510</v>
      </c>
      <c r="F689" s="41" t="s">
        <v>4478</v>
      </c>
      <c r="G689" s="46">
        <v>8</v>
      </c>
      <c r="H689" s="46">
        <v>1</v>
      </c>
      <c r="I689" s="46">
        <v>1</v>
      </c>
      <c r="J689" s="41" t="s">
        <v>3663</v>
      </c>
      <c r="K689" s="41" t="s">
        <v>4488</v>
      </c>
      <c r="L689" s="41" t="s">
        <v>4487</v>
      </c>
      <c r="M689" s="41" t="s">
        <v>4486</v>
      </c>
      <c r="N689" s="41" t="s">
        <v>4126</v>
      </c>
      <c r="O689" s="41" t="s">
        <v>4485</v>
      </c>
    </row>
    <row r="690" spans="1:15" x14ac:dyDescent="0.25">
      <c r="A690" s="41" t="s">
        <v>4511</v>
      </c>
      <c r="B690" s="41" t="s">
        <v>4129</v>
      </c>
      <c r="C690" s="41" t="s">
        <v>3667</v>
      </c>
      <c r="D690" s="41" t="s">
        <v>3666</v>
      </c>
      <c r="E690" s="41" t="s">
        <v>4510</v>
      </c>
      <c r="F690" s="41" t="s">
        <v>4478</v>
      </c>
      <c r="G690" s="46">
        <v>8</v>
      </c>
      <c r="H690" s="46">
        <v>1</v>
      </c>
      <c r="I690" s="46">
        <v>1</v>
      </c>
      <c r="J690" s="41" t="s">
        <v>3663</v>
      </c>
      <c r="K690" s="41" t="s">
        <v>4488</v>
      </c>
      <c r="L690" s="41" t="s">
        <v>4487</v>
      </c>
      <c r="M690" s="41" t="s">
        <v>4486</v>
      </c>
      <c r="N690" s="41" t="s">
        <v>4126</v>
      </c>
      <c r="O690" s="41" t="s">
        <v>4485</v>
      </c>
    </row>
    <row r="691" spans="1:15" x14ac:dyDescent="0.25">
      <c r="A691" s="41" t="s">
        <v>4509</v>
      </c>
      <c r="B691" s="41" t="s">
        <v>4129</v>
      </c>
      <c r="C691" s="41" t="s">
        <v>3667</v>
      </c>
      <c r="D691" s="41" t="s">
        <v>3666</v>
      </c>
      <c r="E691" s="41" t="s">
        <v>4508</v>
      </c>
      <c r="F691" s="41" t="s">
        <v>4478</v>
      </c>
      <c r="G691" s="46">
        <v>8</v>
      </c>
      <c r="H691" s="46">
        <v>1</v>
      </c>
      <c r="I691" s="46">
        <v>1</v>
      </c>
      <c r="J691" s="41" t="s">
        <v>3663</v>
      </c>
      <c r="K691" s="41" t="s">
        <v>4488</v>
      </c>
      <c r="L691" s="41" t="s">
        <v>4487</v>
      </c>
      <c r="M691" s="41" t="s">
        <v>4486</v>
      </c>
      <c r="N691" s="41" t="s">
        <v>4126</v>
      </c>
      <c r="O691" s="41" t="s">
        <v>4485</v>
      </c>
    </row>
    <row r="692" spans="1:15" x14ac:dyDescent="0.25">
      <c r="A692" s="41" t="s">
        <v>4507</v>
      </c>
      <c r="B692" s="41" t="s">
        <v>4129</v>
      </c>
      <c r="C692" s="41" t="s">
        <v>3667</v>
      </c>
      <c r="D692" s="41" t="s">
        <v>3666</v>
      </c>
      <c r="E692" s="41" t="s">
        <v>4506</v>
      </c>
      <c r="F692" s="41" t="s">
        <v>4478</v>
      </c>
      <c r="G692" s="46">
        <v>8</v>
      </c>
      <c r="H692" s="46">
        <v>1</v>
      </c>
      <c r="I692" s="46">
        <v>1</v>
      </c>
      <c r="J692" s="41" t="s">
        <v>3663</v>
      </c>
      <c r="K692" s="41" t="s">
        <v>4488</v>
      </c>
      <c r="L692" s="41" t="s">
        <v>4487</v>
      </c>
      <c r="M692" s="41" t="s">
        <v>4486</v>
      </c>
      <c r="N692" s="41" t="s">
        <v>4126</v>
      </c>
      <c r="O692" s="41" t="s">
        <v>4485</v>
      </c>
    </row>
    <row r="693" spans="1:15" x14ac:dyDescent="0.25">
      <c r="A693" s="41" t="s">
        <v>4505</v>
      </c>
      <c r="B693" s="41" t="s">
        <v>4129</v>
      </c>
      <c r="C693" s="41" t="s">
        <v>3667</v>
      </c>
      <c r="D693" s="41" t="s">
        <v>3666</v>
      </c>
      <c r="E693" s="41" t="s">
        <v>4504</v>
      </c>
      <c r="F693" s="41" t="s">
        <v>4478</v>
      </c>
      <c r="G693" s="46">
        <v>8</v>
      </c>
      <c r="H693" s="46">
        <v>1</v>
      </c>
      <c r="I693" s="46">
        <v>1</v>
      </c>
      <c r="J693" s="41" t="s">
        <v>3663</v>
      </c>
      <c r="K693" s="41" t="s">
        <v>4488</v>
      </c>
      <c r="L693" s="41" t="s">
        <v>4487</v>
      </c>
      <c r="M693" s="41" t="s">
        <v>4486</v>
      </c>
      <c r="N693" s="41" t="s">
        <v>4126</v>
      </c>
      <c r="O693" s="41" t="s">
        <v>4485</v>
      </c>
    </row>
    <row r="694" spans="1:15" x14ac:dyDescent="0.25">
      <c r="A694" s="41" t="s">
        <v>4503</v>
      </c>
      <c r="B694" s="41" t="s">
        <v>4129</v>
      </c>
      <c r="C694" s="41" t="s">
        <v>3667</v>
      </c>
      <c r="D694" s="41" t="s">
        <v>3666</v>
      </c>
      <c r="E694" s="41" t="s">
        <v>4502</v>
      </c>
      <c r="F694" s="41" t="s">
        <v>4478</v>
      </c>
      <c r="G694" s="46">
        <v>8</v>
      </c>
      <c r="H694" s="46">
        <v>1</v>
      </c>
      <c r="I694" s="46">
        <v>1</v>
      </c>
      <c r="J694" s="41" t="s">
        <v>3663</v>
      </c>
      <c r="K694" s="41" t="s">
        <v>4488</v>
      </c>
      <c r="L694" s="41" t="s">
        <v>4487</v>
      </c>
      <c r="M694" s="41" t="s">
        <v>4486</v>
      </c>
      <c r="N694" s="41" t="s">
        <v>4126</v>
      </c>
      <c r="O694" s="41" t="s">
        <v>4485</v>
      </c>
    </row>
    <row r="695" spans="1:15" x14ac:dyDescent="0.25">
      <c r="A695" s="41" t="s">
        <v>4501</v>
      </c>
      <c r="B695" s="41" t="s">
        <v>4499</v>
      </c>
      <c r="C695" s="41" t="s">
        <v>3667</v>
      </c>
      <c r="D695" s="41" t="s">
        <v>3666</v>
      </c>
      <c r="E695" s="41" t="s">
        <v>4500</v>
      </c>
      <c r="F695" s="41" t="s">
        <v>4478</v>
      </c>
      <c r="G695" s="46">
        <v>8</v>
      </c>
      <c r="H695" s="46">
        <v>1</v>
      </c>
      <c r="I695" s="46">
        <v>1</v>
      </c>
      <c r="J695" s="41" t="s">
        <v>3663</v>
      </c>
      <c r="K695" s="41" t="s">
        <v>4488</v>
      </c>
      <c r="L695" s="41" t="s">
        <v>4487</v>
      </c>
      <c r="M695" s="41" t="s">
        <v>4499</v>
      </c>
      <c r="N695" s="41" t="s">
        <v>3659</v>
      </c>
      <c r="O695" s="41" t="s">
        <v>3670</v>
      </c>
    </row>
    <row r="696" spans="1:15" x14ac:dyDescent="0.25">
      <c r="A696" s="41" t="s">
        <v>4498</v>
      </c>
      <c r="B696" s="41" t="s">
        <v>4129</v>
      </c>
      <c r="C696" s="41" t="s">
        <v>3667</v>
      </c>
      <c r="D696" s="41" t="s">
        <v>3666</v>
      </c>
      <c r="E696" s="41" t="s">
        <v>4497</v>
      </c>
      <c r="F696" s="41" t="s">
        <v>4478</v>
      </c>
      <c r="G696" s="46">
        <v>8</v>
      </c>
      <c r="H696" s="46">
        <v>1</v>
      </c>
      <c r="I696" s="46">
        <v>1</v>
      </c>
      <c r="J696" s="41" t="s">
        <v>3663</v>
      </c>
      <c r="K696" s="41" t="s">
        <v>4488</v>
      </c>
      <c r="L696" s="41" t="s">
        <v>4487</v>
      </c>
      <c r="M696" s="41" t="s">
        <v>4486</v>
      </c>
      <c r="N696" s="41" t="s">
        <v>4126</v>
      </c>
      <c r="O696" s="41" t="s">
        <v>4485</v>
      </c>
    </row>
    <row r="697" spans="1:15" x14ac:dyDescent="0.25">
      <c r="A697" s="41" t="s">
        <v>4496</v>
      </c>
      <c r="B697" s="41" t="s">
        <v>4495</v>
      </c>
      <c r="C697" s="41" t="s">
        <v>3667</v>
      </c>
      <c r="D697" s="41" t="s">
        <v>3666</v>
      </c>
      <c r="E697" s="41" t="s">
        <v>4494</v>
      </c>
      <c r="F697" s="41" t="s">
        <v>4478</v>
      </c>
      <c r="G697" s="46">
        <v>8</v>
      </c>
      <c r="H697" s="46">
        <v>1</v>
      </c>
      <c r="I697" s="46">
        <v>1</v>
      </c>
      <c r="J697" s="41" t="s">
        <v>3663</v>
      </c>
      <c r="K697" s="41" t="s">
        <v>4100</v>
      </c>
      <c r="L697" s="41" t="s">
        <v>4493</v>
      </c>
      <c r="M697" s="41" t="s">
        <v>3778</v>
      </c>
      <c r="N697" s="41" t="s">
        <v>3671</v>
      </c>
      <c r="O697" s="41" t="s">
        <v>3670</v>
      </c>
    </row>
    <row r="698" spans="1:15" x14ac:dyDescent="0.25">
      <c r="A698" s="41" t="s">
        <v>4492</v>
      </c>
      <c r="B698" s="41" t="s">
        <v>4129</v>
      </c>
      <c r="C698" s="41" t="s">
        <v>3667</v>
      </c>
      <c r="D698" s="41" t="s">
        <v>3666</v>
      </c>
      <c r="E698" s="41" t="s">
        <v>4491</v>
      </c>
      <c r="F698" s="41" t="s">
        <v>4478</v>
      </c>
      <c r="G698" s="46">
        <v>8</v>
      </c>
      <c r="H698" s="46">
        <v>1</v>
      </c>
      <c r="I698" s="46">
        <v>1</v>
      </c>
      <c r="J698" s="41" t="s">
        <v>3663</v>
      </c>
      <c r="K698" s="41" t="s">
        <v>4488</v>
      </c>
      <c r="L698" s="41" t="s">
        <v>4487</v>
      </c>
      <c r="M698" s="41" t="s">
        <v>4486</v>
      </c>
      <c r="N698" s="41" t="s">
        <v>4126</v>
      </c>
      <c r="O698" s="41" t="s">
        <v>4485</v>
      </c>
    </row>
    <row r="699" spans="1:15" x14ac:dyDescent="0.25">
      <c r="A699" s="41" t="s">
        <v>4490</v>
      </c>
      <c r="B699" s="41" t="s">
        <v>4129</v>
      </c>
      <c r="C699" s="41" t="s">
        <v>3667</v>
      </c>
      <c r="D699" s="41" t="s">
        <v>4169</v>
      </c>
      <c r="E699" s="41" t="s">
        <v>4489</v>
      </c>
      <c r="F699" s="41" t="s">
        <v>4478</v>
      </c>
      <c r="G699" s="46">
        <v>8</v>
      </c>
      <c r="H699" s="46">
        <v>1</v>
      </c>
      <c r="I699" s="46">
        <v>1</v>
      </c>
      <c r="J699" s="41" t="s">
        <v>3663</v>
      </c>
      <c r="K699" s="41" t="s">
        <v>4488</v>
      </c>
      <c r="L699" s="41" t="s">
        <v>4487</v>
      </c>
      <c r="M699" s="41" t="s">
        <v>4486</v>
      </c>
      <c r="N699" s="41" t="s">
        <v>4126</v>
      </c>
      <c r="O699" s="41" t="s">
        <v>4485</v>
      </c>
    </row>
    <row r="700" spans="1:15" x14ac:dyDescent="0.25">
      <c r="A700" s="41" t="s">
        <v>4490</v>
      </c>
      <c r="B700" s="41" t="s">
        <v>4129</v>
      </c>
      <c r="C700" s="41" t="s">
        <v>3667</v>
      </c>
      <c r="D700" s="41" t="s">
        <v>3666</v>
      </c>
      <c r="E700" s="41" t="s">
        <v>4489</v>
      </c>
      <c r="F700" s="41" t="s">
        <v>4478</v>
      </c>
      <c r="G700" s="46">
        <v>8</v>
      </c>
      <c r="H700" s="46">
        <v>1</v>
      </c>
      <c r="I700" s="46">
        <v>1</v>
      </c>
      <c r="J700" s="41" t="s">
        <v>3663</v>
      </c>
      <c r="K700" s="41" t="s">
        <v>4488</v>
      </c>
      <c r="L700" s="41" t="s">
        <v>4487</v>
      </c>
      <c r="M700" s="41" t="s">
        <v>4486</v>
      </c>
      <c r="N700" s="41" t="s">
        <v>4126</v>
      </c>
      <c r="O700" s="41" t="s">
        <v>4485</v>
      </c>
    </row>
    <row r="701" spans="1:15" x14ac:dyDescent="0.25">
      <c r="A701" s="41" t="s">
        <v>4483</v>
      </c>
      <c r="B701" s="41" t="s">
        <v>4482</v>
      </c>
      <c r="C701" s="41" t="s">
        <v>3667</v>
      </c>
      <c r="D701" s="41" t="s">
        <v>4168</v>
      </c>
      <c r="E701" s="41" t="s">
        <v>4484</v>
      </c>
      <c r="F701" s="41" t="s">
        <v>4478</v>
      </c>
      <c r="G701" s="46">
        <v>8</v>
      </c>
      <c r="H701" s="46">
        <v>1</v>
      </c>
      <c r="I701" s="46">
        <v>1</v>
      </c>
      <c r="J701" s="41" t="s">
        <v>3663</v>
      </c>
      <c r="K701" s="41" t="s">
        <v>528</v>
      </c>
      <c r="L701" s="41" t="s">
        <v>4481</v>
      </c>
      <c r="M701" s="41" t="s">
        <v>3677</v>
      </c>
      <c r="N701" s="41" t="s">
        <v>3659</v>
      </c>
      <c r="O701" s="41" t="s">
        <v>3670</v>
      </c>
    </row>
    <row r="702" spans="1:15" x14ac:dyDescent="0.25">
      <c r="A702" s="41" t="s">
        <v>4483</v>
      </c>
      <c r="B702" s="41" t="s">
        <v>4482</v>
      </c>
      <c r="C702" s="41" t="s">
        <v>3667</v>
      </c>
      <c r="D702" s="41" t="s">
        <v>3666</v>
      </c>
      <c r="E702" s="41" t="s">
        <v>3606</v>
      </c>
      <c r="F702" s="41" t="s">
        <v>4478</v>
      </c>
      <c r="G702" s="46">
        <v>8</v>
      </c>
      <c r="H702" s="46">
        <v>1</v>
      </c>
      <c r="I702" s="46">
        <v>0</v>
      </c>
      <c r="J702" s="41" t="s">
        <v>3663</v>
      </c>
      <c r="K702" s="41" t="s">
        <v>528</v>
      </c>
      <c r="L702" s="41" t="s">
        <v>4481</v>
      </c>
      <c r="M702" s="41" t="s">
        <v>3677</v>
      </c>
      <c r="N702" s="41" t="s">
        <v>3659</v>
      </c>
      <c r="O702" s="41" t="s">
        <v>3670</v>
      </c>
    </row>
    <row r="703" spans="1:15" x14ac:dyDescent="0.25">
      <c r="A703" s="41" t="s">
        <v>4480</v>
      </c>
      <c r="B703" s="41" t="s">
        <v>4111</v>
      </c>
      <c r="C703" s="41" t="s">
        <v>3667</v>
      </c>
      <c r="D703" s="41" t="s">
        <v>3666</v>
      </c>
      <c r="E703" s="41" t="s">
        <v>4479</v>
      </c>
      <c r="F703" s="41" t="s">
        <v>4478</v>
      </c>
      <c r="G703" s="46">
        <v>8</v>
      </c>
      <c r="H703" s="46">
        <v>1</v>
      </c>
      <c r="I703" s="46">
        <v>1</v>
      </c>
      <c r="J703" s="41" t="s">
        <v>3663</v>
      </c>
      <c r="K703" s="41" t="s">
        <v>659</v>
      </c>
      <c r="L703" s="41" t="s">
        <v>4477</v>
      </c>
      <c r="M703" s="41" t="s">
        <v>4111</v>
      </c>
      <c r="N703" s="41" t="s">
        <v>3659</v>
      </c>
      <c r="O703" s="41" t="s">
        <v>3670</v>
      </c>
    </row>
    <row r="704" spans="1:15" x14ac:dyDescent="0.25">
      <c r="A704" s="41" t="s">
        <v>4476</v>
      </c>
      <c r="B704" s="41" t="s">
        <v>4061</v>
      </c>
      <c r="C704" s="41" t="s">
        <v>3667</v>
      </c>
      <c r="D704" s="41" t="s">
        <v>3666</v>
      </c>
      <c r="E704" s="41" t="s">
        <v>4475</v>
      </c>
      <c r="F704" s="41" t="s">
        <v>4091</v>
      </c>
      <c r="G704" s="46">
        <v>8</v>
      </c>
      <c r="H704" s="46">
        <v>1</v>
      </c>
      <c r="I704" s="46">
        <v>1</v>
      </c>
      <c r="J704" s="41" t="s">
        <v>3663</v>
      </c>
      <c r="K704" s="41" t="s">
        <v>4100</v>
      </c>
      <c r="L704" s="41" t="s">
        <v>4107</v>
      </c>
      <c r="M704" s="41" t="s">
        <v>4035</v>
      </c>
      <c r="N704" s="41" t="s">
        <v>3697</v>
      </c>
      <c r="O704" s="41" t="s">
        <v>3670</v>
      </c>
    </row>
    <row r="705" spans="1:15" x14ac:dyDescent="0.25">
      <c r="A705" s="41" t="s">
        <v>4474</v>
      </c>
      <c r="B705" s="41" t="s">
        <v>4036</v>
      </c>
      <c r="C705" s="41" t="s">
        <v>3667</v>
      </c>
      <c r="D705" s="41" t="s">
        <v>3666</v>
      </c>
      <c r="E705" s="41" t="s">
        <v>4473</v>
      </c>
      <c r="F705" s="41" t="s">
        <v>4091</v>
      </c>
      <c r="G705" s="46">
        <v>8</v>
      </c>
      <c r="H705" s="46">
        <v>1</v>
      </c>
      <c r="I705" s="46">
        <v>1</v>
      </c>
      <c r="J705" s="41" t="s">
        <v>3663</v>
      </c>
      <c r="K705" s="41" t="s">
        <v>528</v>
      </c>
      <c r="L705" s="41" t="s">
        <v>4430</v>
      </c>
      <c r="M705" s="41" t="s">
        <v>4035</v>
      </c>
      <c r="N705" s="41" t="s">
        <v>3671</v>
      </c>
      <c r="O705" s="41" t="s">
        <v>3670</v>
      </c>
    </row>
    <row r="706" spans="1:15" x14ac:dyDescent="0.25">
      <c r="A706" s="41" t="s">
        <v>4472</v>
      </c>
      <c r="B706" s="41" t="s">
        <v>4471</v>
      </c>
      <c r="C706" s="41" t="s">
        <v>3667</v>
      </c>
      <c r="D706" s="41" t="s">
        <v>3666</v>
      </c>
      <c r="E706" s="41" t="s">
        <v>4470</v>
      </c>
      <c r="F706" s="41" t="s">
        <v>4091</v>
      </c>
      <c r="G706" s="46">
        <v>8</v>
      </c>
      <c r="H706" s="46">
        <v>1</v>
      </c>
      <c r="I706" s="46">
        <v>1</v>
      </c>
      <c r="J706" s="41" t="s">
        <v>3663</v>
      </c>
      <c r="K706" s="41" t="s">
        <v>659</v>
      </c>
      <c r="L706" s="41" t="s">
        <v>4112</v>
      </c>
      <c r="M706" s="41" t="s">
        <v>3763</v>
      </c>
      <c r="N706" s="41" t="s">
        <v>3671</v>
      </c>
      <c r="O706" s="41" t="s">
        <v>3670</v>
      </c>
    </row>
    <row r="707" spans="1:15" x14ac:dyDescent="0.25">
      <c r="A707" s="41" t="s">
        <v>4469</v>
      </c>
      <c r="B707" s="41" t="s">
        <v>4036</v>
      </c>
      <c r="C707" s="41" t="s">
        <v>3667</v>
      </c>
      <c r="D707" s="41" t="s">
        <v>3666</v>
      </c>
      <c r="E707" s="41" t="s">
        <v>4468</v>
      </c>
      <c r="F707" s="41" t="s">
        <v>4091</v>
      </c>
      <c r="G707" s="46">
        <v>8</v>
      </c>
      <c r="H707" s="46">
        <v>1</v>
      </c>
      <c r="I707" s="46">
        <v>1</v>
      </c>
      <c r="J707" s="41" t="s">
        <v>3663</v>
      </c>
      <c r="K707" s="41" t="s">
        <v>4096</v>
      </c>
      <c r="L707" s="41" t="s">
        <v>4286</v>
      </c>
      <c r="M707" s="41" t="s">
        <v>4035</v>
      </c>
      <c r="N707" s="41" t="s">
        <v>3671</v>
      </c>
      <c r="O707" s="41" t="s">
        <v>3670</v>
      </c>
    </row>
    <row r="708" spans="1:15" x14ac:dyDescent="0.25">
      <c r="A708" s="41" t="s">
        <v>4467</v>
      </c>
      <c r="B708" s="41" t="s">
        <v>3675</v>
      </c>
      <c r="C708" s="41" t="s">
        <v>3667</v>
      </c>
      <c r="D708" s="41" t="s">
        <v>3666</v>
      </c>
      <c r="E708" s="41" t="s">
        <v>4466</v>
      </c>
      <c r="F708" s="41" t="s">
        <v>4091</v>
      </c>
      <c r="G708" s="46">
        <v>8</v>
      </c>
      <c r="H708" s="46">
        <v>1</v>
      </c>
      <c r="I708" s="46">
        <v>1</v>
      </c>
      <c r="J708" s="41" t="s">
        <v>3663</v>
      </c>
      <c r="K708" s="41" t="s">
        <v>4096</v>
      </c>
      <c r="L708" s="41" t="s">
        <v>4465</v>
      </c>
      <c r="M708" s="41" t="s">
        <v>4446</v>
      </c>
      <c r="N708" s="41" t="s">
        <v>3671</v>
      </c>
      <c r="O708" s="41" t="s">
        <v>3670</v>
      </c>
    </row>
    <row r="709" spans="1:15" x14ac:dyDescent="0.25">
      <c r="A709" s="41" t="s">
        <v>4463</v>
      </c>
      <c r="B709" s="41" t="s">
        <v>3675</v>
      </c>
      <c r="C709" s="41" t="s">
        <v>3667</v>
      </c>
      <c r="D709" s="41" t="s">
        <v>3769</v>
      </c>
      <c r="E709" s="41" t="s">
        <v>4464</v>
      </c>
      <c r="F709" s="41" t="s">
        <v>4091</v>
      </c>
      <c r="G709" s="46">
        <v>8</v>
      </c>
      <c r="H709" s="46">
        <v>1</v>
      </c>
      <c r="I709" s="46">
        <v>1</v>
      </c>
      <c r="J709" s="41" t="s">
        <v>3663</v>
      </c>
      <c r="K709" s="41" t="s">
        <v>4096</v>
      </c>
      <c r="L709" s="41" t="s">
        <v>4286</v>
      </c>
      <c r="M709" s="41" t="s">
        <v>4446</v>
      </c>
      <c r="N709" s="41" t="s">
        <v>3671</v>
      </c>
      <c r="O709" s="41" t="s">
        <v>3670</v>
      </c>
    </row>
    <row r="710" spans="1:15" x14ac:dyDescent="0.25">
      <c r="A710" s="41" t="s">
        <v>4463</v>
      </c>
      <c r="B710" s="41" t="s">
        <v>3675</v>
      </c>
      <c r="C710" s="41" t="s">
        <v>3667</v>
      </c>
      <c r="D710" s="41" t="s">
        <v>3666</v>
      </c>
      <c r="E710" s="41" t="s">
        <v>3606</v>
      </c>
      <c r="F710" s="41" t="s">
        <v>4091</v>
      </c>
      <c r="G710" s="46">
        <v>8</v>
      </c>
      <c r="H710" s="46">
        <v>1</v>
      </c>
      <c r="I710" s="46">
        <v>0</v>
      </c>
      <c r="J710" s="41" t="s">
        <v>3663</v>
      </c>
      <c r="K710" s="41" t="s">
        <v>4096</v>
      </c>
      <c r="L710" s="41" t="s">
        <v>4286</v>
      </c>
      <c r="M710" s="41" t="s">
        <v>4446</v>
      </c>
      <c r="N710" s="41" t="s">
        <v>3671</v>
      </c>
      <c r="O710" s="41" t="s">
        <v>3670</v>
      </c>
    </row>
    <row r="711" spans="1:15" x14ac:dyDescent="0.25">
      <c r="A711" s="41" t="s">
        <v>4462</v>
      </c>
      <c r="B711" s="41" t="s">
        <v>3675</v>
      </c>
      <c r="C711" s="41" t="s">
        <v>3667</v>
      </c>
      <c r="D711" s="41" t="s">
        <v>3666</v>
      </c>
      <c r="E711" s="41" t="s">
        <v>4461</v>
      </c>
      <c r="F711" s="41" t="s">
        <v>4091</v>
      </c>
      <c r="G711" s="46">
        <v>8</v>
      </c>
      <c r="H711" s="46">
        <v>1</v>
      </c>
      <c r="I711" s="46">
        <v>1</v>
      </c>
      <c r="J711" s="41" t="s">
        <v>3663</v>
      </c>
      <c r="K711" s="41" t="s">
        <v>528</v>
      </c>
      <c r="L711" s="41" t="s">
        <v>4148</v>
      </c>
      <c r="M711" s="41" t="s">
        <v>3672</v>
      </c>
      <c r="N711" s="41" t="s">
        <v>3671</v>
      </c>
      <c r="O711" s="41" t="s">
        <v>3670</v>
      </c>
    </row>
    <row r="712" spans="1:15" x14ac:dyDescent="0.25">
      <c r="A712" s="41" t="s">
        <v>4460</v>
      </c>
      <c r="B712" s="41" t="s">
        <v>3675</v>
      </c>
      <c r="C712" s="41" t="s">
        <v>3667</v>
      </c>
      <c r="D712" s="41" t="s">
        <v>3708</v>
      </c>
      <c r="E712" s="41" t="s">
        <v>4459</v>
      </c>
      <c r="F712" s="41" t="s">
        <v>4091</v>
      </c>
      <c r="G712" s="46">
        <v>8</v>
      </c>
      <c r="H712" s="46">
        <v>1</v>
      </c>
      <c r="I712" s="46">
        <v>1</v>
      </c>
      <c r="J712" s="41" t="s">
        <v>3663</v>
      </c>
      <c r="K712" s="41" t="s">
        <v>4100</v>
      </c>
      <c r="L712" s="41" t="s">
        <v>4107</v>
      </c>
      <c r="M712" s="41" t="s">
        <v>3672</v>
      </c>
      <c r="N712" s="41" t="s">
        <v>3671</v>
      </c>
      <c r="O712" s="41" t="s">
        <v>3670</v>
      </c>
    </row>
    <row r="713" spans="1:15" x14ac:dyDescent="0.25">
      <c r="A713" s="41" t="s">
        <v>4460</v>
      </c>
      <c r="B713" s="41" t="s">
        <v>3675</v>
      </c>
      <c r="C713" s="41" t="s">
        <v>3667</v>
      </c>
      <c r="D713" s="41" t="s">
        <v>3666</v>
      </c>
      <c r="E713" s="41" t="s">
        <v>4459</v>
      </c>
      <c r="F713" s="41" t="s">
        <v>4091</v>
      </c>
      <c r="G713" s="46">
        <v>8</v>
      </c>
      <c r="H713" s="46">
        <v>1</v>
      </c>
      <c r="I713" s="46">
        <v>1</v>
      </c>
      <c r="J713" s="41" t="s">
        <v>3663</v>
      </c>
      <c r="K713" s="41" t="s">
        <v>4100</v>
      </c>
      <c r="L713" s="41" t="s">
        <v>4107</v>
      </c>
      <c r="M713" s="41" t="s">
        <v>3672</v>
      </c>
      <c r="N713" s="41" t="s">
        <v>3671</v>
      </c>
      <c r="O713" s="41" t="s">
        <v>3670</v>
      </c>
    </row>
    <row r="714" spans="1:15" x14ac:dyDescent="0.25">
      <c r="A714" s="41" t="s">
        <v>4458</v>
      </c>
      <c r="B714" s="41" t="s">
        <v>4042</v>
      </c>
      <c r="C714" s="41" t="s">
        <v>3674</v>
      </c>
      <c r="D714" s="41" t="s">
        <v>3666</v>
      </c>
      <c r="E714" s="41" t="s">
        <v>3606</v>
      </c>
      <c r="F714" s="41" t="s">
        <v>4091</v>
      </c>
      <c r="G714" s="46">
        <v>0</v>
      </c>
      <c r="H714" s="46">
        <v>0</v>
      </c>
      <c r="I714" s="46">
        <v>0</v>
      </c>
      <c r="J714" s="41" t="s">
        <v>3663</v>
      </c>
      <c r="K714" s="41" t="s">
        <v>4120</v>
      </c>
      <c r="L714" s="41" t="s">
        <v>4457</v>
      </c>
      <c r="M714" s="41" t="s">
        <v>3672</v>
      </c>
      <c r="N714" s="41" t="s">
        <v>3671</v>
      </c>
      <c r="O714" s="41" t="s">
        <v>3670</v>
      </c>
    </row>
    <row r="715" spans="1:15" x14ac:dyDescent="0.25">
      <c r="A715" s="41" t="s">
        <v>4456</v>
      </c>
      <c r="B715" s="41" t="s">
        <v>4042</v>
      </c>
      <c r="C715" s="41" t="s">
        <v>3667</v>
      </c>
      <c r="D715" s="41" t="s">
        <v>3666</v>
      </c>
      <c r="E715" s="41" t="s">
        <v>4455</v>
      </c>
      <c r="F715" s="41" t="s">
        <v>4091</v>
      </c>
      <c r="G715" s="46">
        <v>8</v>
      </c>
      <c r="H715" s="46">
        <v>1</v>
      </c>
      <c r="I715" s="46">
        <v>1</v>
      </c>
      <c r="J715" s="41" t="s">
        <v>3663</v>
      </c>
      <c r="K715" s="41" t="s">
        <v>528</v>
      </c>
      <c r="L715" s="41" t="s">
        <v>4419</v>
      </c>
      <c r="M715" s="41" t="s">
        <v>3672</v>
      </c>
      <c r="N715" s="41" t="s">
        <v>3671</v>
      </c>
      <c r="O715" s="41" t="s">
        <v>3670</v>
      </c>
    </row>
    <row r="716" spans="1:15" x14ac:dyDescent="0.25">
      <c r="A716" s="41" t="s">
        <v>4454</v>
      </c>
      <c r="B716" s="41" t="s">
        <v>4406</v>
      </c>
      <c r="C716" s="41" t="s">
        <v>3667</v>
      </c>
      <c r="D716" s="41" t="s">
        <v>3666</v>
      </c>
      <c r="E716" s="41" t="s">
        <v>3606</v>
      </c>
      <c r="F716" s="41" t="s">
        <v>4091</v>
      </c>
      <c r="G716" s="46">
        <v>8</v>
      </c>
      <c r="H716" s="46">
        <v>1</v>
      </c>
      <c r="I716" s="46">
        <v>0</v>
      </c>
      <c r="J716" s="41" t="s">
        <v>3663</v>
      </c>
      <c r="K716" s="41" t="s">
        <v>4096</v>
      </c>
      <c r="L716" s="41" t="s">
        <v>4286</v>
      </c>
      <c r="M716" s="41" t="s">
        <v>4446</v>
      </c>
      <c r="N716" s="41" t="s">
        <v>3671</v>
      </c>
      <c r="O716" s="41" t="s">
        <v>3670</v>
      </c>
    </row>
    <row r="717" spans="1:15" x14ac:dyDescent="0.25">
      <c r="A717" s="41" t="s">
        <v>4453</v>
      </c>
      <c r="B717" s="41" t="s">
        <v>4042</v>
      </c>
      <c r="C717" s="41" t="s">
        <v>3667</v>
      </c>
      <c r="D717" s="41" t="s">
        <v>3666</v>
      </c>
      <c r="E717" s="41" t="s">
        <v>4452</v>
      </c>
      <c r="F717" s="41" t="s">
        <v>4091</v>
      </c>
      <c r="G717" s="46">
        <v>8</v>
      </c>
      <c r="H717" s="46">
        <v>1</v>
      </c>
      <c r="I717" s="46">
        <v>1</v>
      </c>
      <c r="J717" s="41" t="s">
        <v>3663</v>
      </c>
      <c r="K717" s="41" t="s">
        <v>4120</v>
      </c>
      <c r="L717" s="41" t="s">
        <v>4451</v>
      </c>
      <c r="M717" s="41" t="s">
        <v>3672</v>
      </c>
      <c r="N717" s="41" t="s">
        <v>3671</v>
      </c>
      <c r="O717" s="41" t="s">
        <v>3670</v>
      </c>
    </row>
    <row r="718" spans="1:15" x14ac:dyDescent="0.25">
      <c r="A718" s="41" t="s">
        <v>4450</v>
      </c>
      <c r="B718" s="41" t="s">
        <v>4449</v>
      </c>
      <c r="C718" s="41" t="s">
        <v>3667</v>
      </c>
      <c r="D718" s="41" t="s">
        <v>3803</v>
      </c>
      <c r="E718" s="41" t="s">
        <v>4448</v>
      </c>
      <c r="F718" s="41" t="s">
        <v>4091</v>
      </c>
      <c r="G718" s="46">
        <v>8</v>
      </c>
      <c r="H718" s="46">
        <v>1</v>
      </c>
      <c r="I718" s="46">
        <v>1</v>
      </c>
      <c r="J718" s="41" t="s">
        <v>3663</v>
      </c>
      <c r="K718" s="41" t="s">
        <v>4100</v>
      </c>
      <c r="L718" s="41" t="s">
        <v>4099</v>
      </c>
      <c r="M718" s="41" t="s">
        <v>3727</v>
      </c>
      <c r="N718" s="41" t="s">
        <v>3671</v>
      </c>
      <c r="O718" s="41" t="s">
        <v>3670</v>
      </c>
    </row>
    <row r="719" spans="1:15" x14ac:dyDescent="0.25">
      <c r="A719" s="41" t="s">
        <v>4450</v>
      </c>
      <c r="B719" s="41" t="s">
        <v>4449</v>
      </c>
      <c r="C719" s="41" t="s">
        <v>3667</v>
      </c>
      <c r="D719" s="41" t="s">
        <v>3702</v>
      </c>
      <c r="E719" s="41" t="s">
        <v>4448</v>
      </c>
      <c r="F719" s="41" t="s">
        <v>4091</v>
      </c>
      <c r="G719" s="46">
        <v>8</v>
      </c>
      <c r="H719" s="46">
        <v>1</v>
      </c>
      <c r="I719" s="46">
        <v>1</v>
      </c>
      <c r="J719" s="41" t="s">
        <v>3663</v>
      </c>
      <c r="K719" s="41" t="s">
        <v>4100</v>
      </c>
      <c r="L719" s="41" t="s">
        <v>4099</v>
      </c>
      <c r="M719" s="41" t="s">
        <v>3727</v>
      </c>
      <c r="N719" s="41" t="s">
        <v>3671</v>
      </c>
      <c r="O719" s="41" t="s">
        <v>3670</v>
      </c>
    </row>
    <row r="720" spans="1:15" x14ac:dyDescent="0.25">
      <c r="A720" s="41" t="s">
        <v>4450</v>
      </c>
      <c r="B720" s="41" t="s">
        <v>4449</v>
      </c>
      <c r="C720" s="41" t="s">
        <v>3667</v>
      </c>
      <c r="D720" s="41" t="s">
        <v>3666</v>
      </c>
      <c r="E720" s="41" t="s">
        <v>4448</v>
      </c>
      <c r="F720" s="41" t="s">
        <v>4091</v>
      </c>
      <c r="G720" s="46">
        <v>8</v>
      </c>
      <c r="H720" s="46">
        <v>1</v>
      </c>
      <c r="I720" s="46">
        <v>1</v>
      </c>
      <c r="J720" s="41" t="s">
        <v>3663</v>
      </c>
      <c r="K720" s="41" t="s">
        <v>4100</v>
      </c>
      <c r="L720" s="41" t="s">
        <v>4099</v>
      </c>
      <c r="M720" s="41" t="s">
        <v>3727</v>
      </c>
      <c r="N720" s="41" t="s">
        <v>3671</v>
      </c>
      <c r="O720" s="41" t="s">
        <v>3670</v>
      </c>
    </row>
    <row r="721" spans="1:15" x14ac:dyDescent="0.25">
      <c r="A721" s="41" t="s">
        <v>4447</v>
      </c>
      <c r="B721" s="41" t="s">
        <v>4042</v>
      </c>
      <c r="C721" s="41" t="s">
        <v>3674</v>
      </c>
      <c r="D721" s="41" t="s">
        <v>3666</v>
      </c>
      <c r="E721" s="41" t="s">
        <v>3606</v>
      </c>
      <c r="F721" s="41" t="s">
        <v>4091</v>
      </c>
      <c r="G721" s="46">
        <v>0</v>
      </c>
      <c r="H721" s="46">
        <v>0</v>
      </c>
      <c r="I721" s="46">
        <v>0</v>
      </c>
      <c r="J721" s="41" t="s">
        <v>3663</v>
      </c>
      <c r="K721" s="41" t="s">
        <v>4120</v>
      </c>
      <c r="L721" s="41" t="s">
        <v>4119</v>
      </c>
      <c r="M721" s="41" t="s">
        <v>4446</v>
      </c>
      <c r="N721" s="41" t="s">
        <v>4117</v>
      </c>
      <c r="O721" s="41" t="s">
        <v>4194</v>
      </c>
    </row>
    <row r="722" spans="1:15" x14ac:dyDescent="0.25">
      <c r="A722" s="41" t="s">
        <v>4445</v>
      </c>
      <c r="B722" s="41" t="s">
        <v>4042</v>
      </c>
      <c r="C722" s="41" t="s">
        <v>3667</v>
      </c>
      <c r="D722" s="41" t="s">
        <v>3666</v>
      </c>
      <c r="E722" s="41" t="s">
        <v>4444</v>
      </c>
      <c r="F722" s="41" t="s">
        <v>4091</v>
      </c>
      <c r="G722" s="46">
        <v>8</v>
      </c>
      <c r="H722" s="46">
        <v>1</v>
      </c>
      <c r="I722" s="46">
        <v>1</v>
      </c>
      <c r="J722" s="41" t="s">
        <v>3663</v>
      </c>
      <c r="K722" s="41" t="s">
        <v>528</v>
      </c>
      <c r="L722" s="41" t="s">
        <v>4443</v>
      </c>
      <c r="M722" s="41" t="s">
        <v>3672</v>
      </c>
      <c r="N722" s="41" t="s">
        <v>3671</v>
      </c>
      <c r="O722" s="41" t="s">
        <v>3670</v>
      </c>
    </row>
    <row r="723" spans="1:15" x14ac:dyDescent="0.25">
      <c r="A723" s="41" t="s">
        <v>4442</v>
      </c>
      <c r="B723" s="41" t="s">
        <v>4441</v>
      </c>
      <c r="C723" s="41" t="s">
        <v>3667</v>
      </c>
      <c r="D723" s="41" t="s">
        <v>3666</v>
      </c>
      <c r="E723" s="41" t="s">
        <v>4440</v>
      </c>
      <c r="F723" s="41" t="s">
        <v>4091</v>
      </c>
      <c r="G723" s="46">
        <v>8</v>
      </c>
      <c r="H723" s="46">
        <v>1</v>
      </c>
      <c r="I723" s="46">
        <v>1</v>
      </c>
      <c r="J723" s="41" t="s">
        <v>3663</v>
      </c>
      <c r="K723" s="41" t="s">
        <v>659</v>
      </c>
      <c r="L723" s="41" t="s">
        <v>4112</v>
      </c>
      <c r="M723" s="41" t="s">
        <v>3791</v>
      </c>
      <c r="N723" s="41" t="s">
        <v>3671</v>
      </c>
      <c r="O723" s="41" t="s">
        <v>3670</v>
      </c>
    </row>
    <row r="724" spans="1:15" x14ac:dyDescent="0.25">
      <c r="A724" s="41" t="s">
        <v>4439</v>
      </c>
      <c r="B724" s="41" t="s">
        <v>4438</v>
      </c>
      <c r="C724" s="41" t="s">
        <v>3667</v>
      </c>
      <c r="D724" s="41" t="s">
        <v>3666</v>
      </c>
      <c r="E724" s="41" t="s">
        <v>4437</v>
      </c>
      <c r="F724" s="41" t="s">
        <v>4091</v>
      </c>
      <c r="G724" s="46">
        <v>8</v>
      </c>
      <c r="H724" s="46">
        <v>1</v>
      </c>
      <c r="I724" s="46">
        <v>1</v>
      </c>
      <c r="J724" s="41" t="s">
        <v>3663</v>
      </c>
      <c r="K724" s="41" t="s">
        <v>528</v>
      </c>
      <c r="L724" s="41" t="s">
        <v>4419</v>
      </c>
      <c r="M724" s="41" t="s">
        <v>4418</v>
      </c>
      <c r="N724" s="41" t="s">
        <v>3671</v>
      </c>
      <c r="O724" s="41" t="s">
        <v>3670</v>
      </c>
    </row>
    <row r="725" spans="1:15" x14ac:dyDescent="0.25">
      <c r="A725" s="41" t="s">
        <v>4436</v>
      </c>
      <c r="B725" s="41" t="s">
        <v>4435</v>
      </c>
      <c r="C725" s="41" t="s">
        <v>3667</v>
      </c>
      <c r="D725" s="41" t="s">
        <v>3666</v>
      </c>
      <c r="E725" s="41" t="s">
        <v>4434</v>
      </c>
      <c r="F725" s="41" t="s">
        <v>4091</v>
      </c>
      <c r="G725" s="46">
        <v>8</v>
      </c>
      <c r="H725" s="46">
        <v>1</v>
      </c>
      <c r="I725" s="46">
        <v>1</v>
      </c>
      <c r="J725" s="41" t="s">
        <v>3663</v>
      </c>
      <c r="K725" s="41" t="s">
        <v>528</v>
      </c>
      <c r="L725" s="41" t="s">
        <v>4419</v>
      </c>
      <c r="M725" s="41" t="s">
        <v>4433</v>
      </c>
      <c r="N725" s="41" t="s">
        <v>3671</v>
      </c>
      <c r="O725" s="41" t="s">
        <v>3670</v>
      </c>
    </row>
    <row r="726" spans="1:15" x14ac:dyDescent="0.25">
      <c r="A726" s="41" t="s">
        <v>4432</v>
      </c>
      <c r="B726" s="41" t="s">
        <v>4431</v>
      </c>
      <c r="C726" s="41" t="s">
        <v>3674</v>
      </c>
      <c r="D726" s="41" t="s">
        <v>3666</v>
      </c>
      <c r="E726" s="41" t="s">
        <v>3606</v>
      </c>
      <c r="F726" s="41" t="s">
        <v>4091</v>
      </c>
      <c r="G726" s="46">
        <v>0</v>
      </c>
      <c r="H726" s="46">
        <v>0</v>
      </c>
      <c r="I726" s="46">
        <v>0</v>
      </c>
      <c r="J726" s="41" t="s">
        <v>3663</v>
      </c>
      <c r="K726" s="41" t="s">
        <v>528</v>
      </c>
      <c r="L726" s="41" t="s">
        <v>4430</v>
      </c>
      <c r="M726" s="41" t="s">
        <v>3682</v>
      </c>
      <c r="N726" s="41" t="s">
        <v>3659</v>
      </c>
      <c r="O726" s="41" t="s">
        <v>3670</v>
      </c>
    </row>
    <row r="727" spans="1:15" x14ac:dyDescent="0.25">
      <c r="A727" s="41" t="s">
        <v>4429</v>
      </c>
      <c r="B727" s="41" t="s">
        <v>4421</v>
      </c>
      <c r="C727" s="41" t="s">
        <v>3667</v>
      </c>
      <c r="D727" s="41" t="s">
        <v>3666</v>
      </c>
      <c r="E727" s="41" t="s">
        <v>4428</v>
      </c>
      <c r="F727" s="41" t="s">
        <v>4091</v>
      </c>
      <c r="G727" s="46">
        <v>8</v>
      </c>
      <c r="H727" s="46">
        <v>1</v>
      </c>
      <c r="I727" s="46">
        <v>1</v>
      </c>
      <c r="J727" s="41" t="s">
        <v>3663</v>
      </c>
      <c r="K727" s="41" t="s">
        <v>528</v>
      </c>
      <c r="L727" s="41" t="s">
        <v>4419</v>
      </c>
      <c r="M727" s="41" t="s">
        <v>4418</v>
      </c>
      <c r="N727" s="41" t="s">
        <v>3671</v>
      </c>
      <c r="O727" s="41" t="s">
        <v>3670</v>
      </c>
    </row>
    <row r="728" spans="1:15" x14ac:dyDescent="0.25">
      <c r="A728" s="41" t="s">
        <v>4427</v>
      </c>
      <c r="B728" s="41" t="s">
        <v>4421</v>
      </c>
      <c r="C728" s="41" t="s">
        <v>3667</v>
      </c>
      <c r="D728" s="41" t="s">
        <v>3708</v>
      </c>
      <c r="E728" s="41" t="s">
        <v>4426</v>
      </c>
      <c r="F728" s="41" t="s">
        <v>4091</v>
      </c>
      <c r="G728" s="46">
        <v>8</v>
      </c>
      <c r="H728" s="46">
        <v>1</v>
      </c>
      <c r="I728" s="46">
        <v>1</v>
      </c>
      <c r="J728" s="41" t="s">
        <v>3663</v>
      </c>
      <c r="K728" s="41" t="s">
        <v>528</v>
      </c>
      <c r="L728" s="41" t="s">
        <v>4419</v>
      </c>
      <c r="M728" s="41" t="s">
        <v>4418</v>
      </c>
      <c r="N728" s="41" t="s">
        <v>3671</v>
      </c>
      <c r="O728" s="41" t="s">
        <v>3670</v>
      </c>
    </row>
    <row r="729" spans="1:15" x14ac:dyDescent="0.25">
      <c r="A729" s="41" t="s">
        <v>4427</v>
      </c>
      <c r="B729" s="41" t="s">
        <v>4421</v>
      </c>
      <c r="C729" s="41" t="s">
        <v>3667</v>
      </c>
      <c r="D729" s="41" t="s">
        <v>3666</v>
      </c>
      <c r="E729" s="41" t="s">
        <v>4426</v>
      </c>
      <c r="F729" s="41" t="s">
        <v>4091</v>
      </c>
      <c r="G729" s="46">
        <v>8</v>
      </c>
      <c r="H729" s="46">
        <v>1</v>
      </c>
      <c r="I729" s="46">
        <v>1</v>
      </c>
      <c r="J729" s="41" t="s">
        <v>3663</v>
      </c>
      <c r="K729" s="41" t="s">
        <v>528</v>
      </c>
      <c r="L729" s="41" t="s">
        <v>4419</v>
      </c>
      <c r="M729" s="41" t="s">
        <v>4418</v>
      </c>
      <c r="N729" s="41" t="s">
        <v>3671</v>
      </c>
      <c r="O729" s="41" t="s">
        <v>3670</v>
      </c>
    </row>
    <row r="730" spans="1:15" x14ac:dyDescent="0.25">
      <c r="A730" s="41" t="s">
        <v>4425</v>
      </c>
      <c r="B730" s="41" t="s">
        <v>4424</v>
      </c>
      <c r="C730" s="41" t="s">
        <v>3667</v>
      </c>
      <c r="D730" s="41" t="s">
        <v>3666</v>
      </c>
      <c r="E730" s="41" t="s">
        <v>4423</v>
      </c>
      <c r="F730" s="41" t="s">
        <v>4091</v>
      </c>
      <c r="G730" s="46">
        <v>8</v>
      </c>
      <c r="H730" s="46">
        <v>1</v>
      </c>
      <c r="I730" s="46">
        <v>1</v>
      </c>
      <c r="J730" s="41" t="s">
        <v>3663</v>
      </c>
      <c r="K730" s="41" t="s">
        <v>528</v>
      </c>
      <c r="L730" s="41" t="s">
        <v>4419</v>
      </c>
      <c r="M730" s="41" t="s">
        <v>4418</v>
      </c>
      <c r="N730" s="41" t="s">
        <v>3671</v>
      </c>
      <c r="O730" s="41" t="s">
        <v>3670</v>
      </c>
    </row>
    <row r="731" spans="1:15" x14ac:dyDescent="0.25">
      <c r="A731" s="41" t="s">
        <v>4422</v>
      </c>
      <c r="B731" s="41" t="s">
        <v>4421</v>
      </c>
      <c r="C731" s="41" t="s">
        <v>3667</v>
      </c>
      <c r="D731" s="41" t="s">
        <v>3666</v>
      </c>
      <c r="E731" s="41" t="s">
        <v>4420</v>
      </c>
      <c r="F731" s="41" t="s">
        <v>4091</v>
      </c>
      <c r="G731" s="46">
        <v>8</v>
      </c>
      <c r="H731" s="46">
        <v>1</v>
      </c>
      <c r="I731" s="46">
        <v>1</v>
      </c>
      <c r="J731" s="41" t="s">
        <v>3663</v>
      </c>
      <c r="K731" s="41" t="s">
        <v>528</v>
      </c>
      <c r="L731" s="41" t="s">
        <v>4419</v>
      </c>
      <c r="M731" s="41" t="s">
        <v>4418</v>
      </c>
      <c r="N731" s="41" t="s">
        <v>3671</v>
      </c>
      <c r="O731" s="41" t="s">
        <v>3670</v>
      </c>
    </row>
    <row r="732" spans="1:15" x14ac:dyDescent="0.25">
      <c r="A732" s="41" t="s">
        <v>4417</v>
      </c>
      <c r="B732" s="41" t="s">
        <v>3792</v>
      </c>
      <c r="C732" s="41" t="s">
        <v>3667</v>
      </c>
      <c r="D732" s="41" t="s">
        <v>3666</v>
      </c>
      <c r="E732" s="41" t="s">
        <v>4416</v>
      </c>
      <c r="F732" s="41" t="s">
        <v>4091</v>
      </c>
      <c r="G732" s="46">
        <v>8</v>
      </c>
      <c r="H732" s="46">
        <v>1</v>
      </c>
      <c r="I732" s="46">
        <v>1</v>
      </c>
      <c r="J732" s="41" t="s">
        <v>3663</v>
      </c>
      <c r="K732" s="41" t="s">
        <v>528</v>
      </c>
      <c r="L732" s="41" t="s">
        <v>4254</v>
      </c>
      <c r="M732" s="41" t="s">
        <v>4025</v>
      </c>
      <c r="N732" s="41" t="s">
        <v>3671</v>
      </c>
      <c r="O732" s="41" t="s">
        <v>3670</v>
      </c>
    </row>
    <row r="733" spans="1:15" x14ac:dyDescent="0.25">
      <c r="A733" s="41" t="s">
        <v>4415</v>
      </c>
      <c r="B733" s="41" t="s">
        <v>3792</v>
      </c>
      <c r="C733" s="41" t="s">
        <v>3667</v>
      </c>
      <c r="D733" s="41" t="s">
        <v>3666</v>
      </c>
      <c r="E733" s="41" t="s">
        <v>4414</v>
      </c>
      <c r="F733" s="41" t="s">
        <v>4091</v>
      </c>
      <c r="G733" s="46">
        <v>8</v>
      </c>
      <c r="H733" s="46">
        <v>1</v>
      </c>
      <c r="I733" s="46">
        <v>1</v>
      </c>
      <c r="J733" s="41" t="s">
        <v>3663</v>
      </c>
      <c r="K733" s="41" t="s">
        <v>4096</v>
      </c>
      <c r="L733" s="41" t="s">
        <v>4286</v>
      </c>
      <c r="M733" s="41" t="s">
        <v>4025</v>
      </c>
      <c r="N733" s="41" t="s">
        <v>3671</v>
      </c>
      <c r="O733" s="41" t="s">
        <v>3670</v>
      </c>
    </row>
    <row r="734" spans="1:15" x14ac:dyDescent="0.25">
      <c r="A734" s="41" t="s">
        <v>4413</v>
      </c>
      <c r="B734" s="41" t="s">
        <v>3792</v>
      </c>
      <c r="C734" s="41" t="s">
        <v>3667</v>
      </c>
      <c r="D734" s="41" t="s">
        <v>3666</v>
      </c>
      <c r="E734" s="41" t="s">
        <v>4412</v>
      </c>
      <c r="F734" s="41" t="s">
        <v>4091</v>
      </c>
      <c r="G734" s="46">
        <v>8</v>
      </c>
      <c r="H734" s="46">
        <v>1</v>
      </c>
      <c r="I734" s="46">
        <v>1</v>
      </c>
      <c r="J734" s="41" t="s">
        <v>3663</v>
      </c>
      <c r="K734" s="41" t="s">
        <v>659</v>
      </c>
      <c r="L734" s="41" t="s">
        <v>4248</v>
      </c>
      <c r="M734" s="41" t="s">
        <v>4025</v>
      </c>
      <c r="N734" s="41" t="s">
        <v>3671</v>
      </c>
      <c r="O734" s="41" t="s">
        <v>3670</v>
      </c>
    </row>
    <row r="735" spans="1:15" x14ac:dyDescent="0.25">
      <c r="A735" s="41" t="s">
        <v>4411</v>
      </c>
      <c r="B735" s="41" t="s">
        <v>4406</v>
      </c>
      <c r="C735" s="41" t="s">
        <v>3667</v>
      </c>
      <c r="D735" s="41" t="s">
        <v>3666</v>
      </c>
      <c r="E735" s="41" t="s">
        <v>4410</v>
      </c>
      <c r="F735" s="41" t="s">
        <v>4091</v>
      </c>
      <c r="G735" s="46">
        <v>8</v>
      </c>
      <c r="H735" s="46">
        <v>1</v>
      </c>
      <c r="I735" s="46">
        <v>1</v>
      </c>
      <c r="J735" s="41" t="s">
        <v>3663</v>
      </c>
      <c r="K735" s="41" t="s">
        <v>3729</v>
      </c>
      <c r="L735" s="41" t="s">
        <v>4181</v>
      </c>
      <c r="M735" s="41" t="s">
        <v>4025</v>
      </c>
      <c r="N735" s="41" t="s">
        <v>3671</v>
      </c>
      <c r="O735" s="41" t="s">
        <v>3670</v>
      </c>
    </row>
    <row r="736" spans="1:15" x14ac:dyDescent="0.25">
      <c r="A736" s="41" t="s">
        <v>4409</v>
      </c>
      <c r="B736" s="41" t="s">
        <v>4042</v>
      </c>
      <c r="C736" s="41" t="s">
        <v>3667</v>
      </c>
      <c r="D736" s="41" t="s">
        <v>3803</v>
      </c>
      <c r="E736" s="41" t="s">
        <v>3606</v>
      </c>
      <c r="F736" s="41" t="s">
        <v>4091</v>
      </c>
      <c r="G736" s="46">
        <v>8</v>
      </c>
      <c r="H736" s="46">
        <v>1</v>
      </c>
      <c r="I736" s="46">
        <v>0</v>
      </c>
      <c r="J736" s="41" t="s">
        <v>3663</v>
      </c>
      <c r="K736" s="41" t="s">
        <v>528</v>
      </c>
      <c r="L736" s="41" t="s">
        <v>4148</v>
      </c>
      <c r="M736" s="41" t="s">
        <v>3672</v>
      </c>
      <c r="N736" s="41" t="s">
        <v>3671</v>
      </c>
      <c r="O736" s="41" t="s">
        <v>3670</v>
      </c>
    </row>
    <row r="737" spans="1:15" x14ac:dyDescent="0.25">
      <c r="A737" s="41" t="s">
        <v>4409</v>
      </c>
      <c r="B737" s="41" t="s">
        <v>4408</v>
      </c>
      <c r="C737" s="41" t="s">
        <v>3667</v>
      </c>
      <c r="D737" s="41" t="s">
        <v>3666</v>
      </c>
      <c r="E737" s="41" t="s">
        <v>3606</v>
      </c>
      <c r="F737" s="41" t="s">
        <v>4091</v>
      </c>
      <c r="G737" s="46">
        <v>8</v>
      </c>
      <c r="H737" s="46">
        <v>1</v>
      </c>
      <c r="I737" s="46">
        <v>0</v>
      </c>
      <c r="J737" s="41" t="s">
        <v>3663</v>
      </c>
      <c r="K737" s="41" t="s">
        <v>528</v>
      </c>
      <c r="L737" s="41" t="s">
        <v>4148</v>
      </c>
      <c r="M737" s="41" t="s">
        <v>3788</v>
      </c>
      <c r="N737" s="41" t="s">
        <v>3671</v>
      </c>
      <c r="O737" s="41" t="s">
        <v>3670</v>
      </c>
    </row>
    <row r="738" spans="1:15" x14ac:dyDescent="0.25">
      <c r="A738" s="41" t="s">
        <v>4407</v>
      </c>
      <c r="B738" s="41" t="s">
        <v>4406</v>
      </c>
      <c r="C738" s="41" t="s">
        <v>3667</v>
      </c>
      <c r="D738" s="41" t="s">
        <v>3666</v>
      </c>
      <c r="E738" s="41" t="s">
        <v>4405</v>
      </c>
      <c r="F738" s="41" t="s">
        <v>4091</v>
      </c>
      <c r="G738" s="46">
        <v>8</v>
      </c>
      <c r="H738" s="46">
        <v>1</v>
      </c>
      <c r="I738" s="46">
        <v>1</v>
      </c>
      <c r="J738" s="41" t="s">
        <v>3663</v>
      </c>
      <c r="K738" s="41" t="s">
        <v>528</v>
      </c>
      <c r="L738" s="41" t="s">
        <v>4404</v>
      </c>
      <c r="M738" s="41" t="s">
        <v>3788</v>
      </c>
      <c r="N738" s="41" t="s">
        <v>3671</v>
      </c>
      <c r="O738" s="41" t="s">
        <v>3670</v>
      </c>
    </row>
    <row r="739" spans="1:15" x14ac:dyDescent="0.25">
      <c r="A739" s="41" t="s">
        <v>4403</v>
      </c>
      <c r="B739" s="41" t="s">
        <v>4402</v>
      </c>
      <c r="C739" s="41" t="s">
        <v>3667</v>
      </c>
      <c r="D739" s="41" t="s">
        <v>3666</v>
      </c>
      <c r="E739" s="41" t="s">
        <v>4401</v>
      </c>
      <c r="F739" s="41" t="s">
        <v>4091</v>
      </c>
      <c r="G739" s="46">
        <v>8</v>
      </c>
      <c r="H739" s="46">
        <v>1</v>
      </c>
      <c r="I739" s="46">
        <v>1</v>
      </c>
      <c r="J739" s="41" t="s">
        <v>3663</v>
      </c>
      <c r="K739" s="41" t="s">
        <v>4096</v>
      </c>
      <c r="L739" s="41" t="s">
        <v>4394</v>
      </c>
      <c r="M739" s="41" t="s">
        <v>3791</v>
      </c>
      <c r="N739" s="41" t="s">
        <v>3671</v>
      </c>
      <c r="O739" s="41" t="s">
        <v>3670</v>
      </c>
    </row>
    <row r="740" spans="1:15" x14ac:dyDescent="0.25">
      <c r="A740" s="41" t="s">
        <v>4400</v>
      </c>
      <c r="B740" s="41" t="s">
        <v>4395</v>
      </c>
      <c r="C740" s="41" t="s">
        <v>3667</v>
      </c>
      <c r="D740" s="41" t="s">
        <v>3666</v>
      </c>
      <c r="E740" s="41" t="s">
        <v>4399</v>
      </c>
      <c r="F740" s="41" t="s">
        <v>4091</v>
      </c>
      <c r="G740" s="46">
        <v>8</v>
      </c>
      <c r="H740" s="46">
        <v>1</v>
      </c>
      <c r="I740" s="46">
        <v>1</v>
      </c>
      <c r="J740" s="41" t="s">
        <v>3663</v>
      </c>
      <c r="K740" s="41" t="s">
        <v>4096</v>
      </c>
      <c r="L740" s="41" t="s">
        <v>4174</v>
      </c>
      <c r="M740" s="41" t="s">
        <v>4393</v>
      </c>
      <c r="N740" s="41" t="s">
        <v>3671</v>
      </c>
      <c r="O740" s="41" t="s">
        <v>3670</v>
      </c>
    </row>
    <row r="741" spans="1:15" x14ac:dyDescent="0.25">
      <c r="A741" s="41" t="s">
        <v>4396</v>
      </c>
      <c r="B741" s="41" t="s">
        <v>4395</v>
      </c>
      <c r="C741" s="41" t="s">
        <v>3667</v>
      </c>
      <c r="D741" s="41" t="s">
        <v>4398</v>
      </c>
      <c r="E741" s="41" t="s">
        <v>4397</v>
      </c>
      <c r="F741" s="41" t="s">
        <v>4091</v>
      </c>
      <c r="G741" s="46">
        <v>8</v>
      </c>
      <c r="H741" s="46">
        <v>1</v>
      </c>
      <c r="I741" s="46">
        <v>1</v>
      </c>
      <c r="J741" s="41" t="s">
        <v>3663</v>
      </c>
      <c r="K741" s="41" t="s">
        <v>4096</v>
      </c>
      <c r="L741" s="41" t="s">
        <v>4394</v>
      </c>
      <c r="M741" s="41" t="s">
        <v>4393</v>
      </c>
      <c r="N741" s="41" t="s">
        <v>3671</v>
      </c>
      <c r="O741" s="41" t="s">
        <v>3670</v>
      </c>
    </row>
    <row r="742" spans="1:15" x14ac:dyDescent="0.25">
      <c r="A742" s="41" t="s">
        <v>4396</v>
      </c>
      <c r="B742" s="41" t="s">
        <v>4395</v>
      </c>
      <c r="C742" s="41" t="s">
        <v>3667</v>
      </c>
      <c r="D742" s="41" t="s">
        <v>3666</v>
      </c>
      <c r="E742" s="41" t="s">
        <v>3606</v>
      </c>
      <c r="F742" s="41" t="s">
        <v>4091</v>
      </c>
      <c r="G742" s="46">
        <v>8</v>
      </c>
      <c r="H742" s="46">
        <v>1</v>
      </c>
      <c r="I742" s="46">
        <v>0</v>
      </c>
      <c r="J742" s="41" t="s">
        <v>3663</v>
      </c>
      <c r="K742" s="41" t="s">
        <v>4096</v>
      </c>
      <c r="L742" s="41" t="s">
        <v>4394</v>
      </c>
      <c r="M742" s="41" t="s">
        <v>4393</v>
      </c>
      <c r="N742" s="41" t="s">
        <v>3671</v>
      </c>
      <c r="O742" s="41" t="s">
        <v>3670</v>
      </c>
    </row>
    <row r="743" spans="1:15" x14ac:dyDescent="0.25">
      <c r="A743" s="41" t="s">
        <v>4392</v>
      </c>
      <c r="B743" s="41" t="s">
        <v>4391</v>
      </c>
      <c r="C743" s="41" t="s">
        <v>3667</v>
      </c>
      <c r="D743" s="41" t="s">
        <v>3666</v>
      </c>
      <c r="E743" s="41" t="s">
        <v>4390</v>
      </c>
      <c r="F743" s="41" t="s">
        <v>4091</v>
      </c>
      <c r="G743" s="46">
        <v>8</v>
      </c>
      <c r="H743" s="46">
        <v>1</v>
      </c>
      <c r="I743" s="46">
        <v>1</v>
      </c>
      <c r="J743" s="41" t="s">
        <v>3663</v>
      </c>
      <c r="K743" s="41" t="s">
        <v>659</v>
      </c>
      <c r="L743" s="41" t="s">
        <v>4112</v>
      </c>
      <c r="M743" s="41" t="s">
        <v>3677</v>
      </c>
      <c r="N743" s="41" t="s">
        <v>3659</v>
      </c>
      <c r="O743" s="41" t="s">
        <v>3670</v>
      </c>
    </row>
    <row r="744" spans="1:15" x14ac:dyDescent="0.25">
      <c r="A744" s="41" t="s">
        <v>4389</v>
      </c>
      <c r="B744" s="41" t="s">
        <v>4383</v>
      </c>
      <c r="C744" s="41" t="s">
        <v>3667</v>
      </c>
      <c r="D744" s="41" t="s">
        <v>3666</v>
      </c>
      <c r="E744" s="41" t="s">
        <v>4388</v>
      </c>
      <c r="F744" s="41" t="s">
        <v>4091</v>
      </c>
      <c r="G744" s="46">
        <v>8</v>
      </c>
      <c r="H744" s="46">
        <v>1</v>
      </c>
      <c r="I744" s="46">
        <v>1</v>
      </c>
      <c r="J744" s="41" t="s">
        <v>3663</v>
      </c>
      <c r="K744" s="41" t="s">
        <v>659</v>
      </c>
      <c r="L744" s="41" t="s">
        <v>4375</v>
      </c>
      <c r="M744" s="41" t="s">
        <v>4381</v>
      </c>
      <c r="N744" s="41" t="s">
        <v>3671</v>
      </c>
      <c r="O744" s="41" t="s">
        <v>3670</v>
      </c>
    </row>
    <row r="745" spans="1:15" x14ac:dyDescent="0.25">
      <c r="A745" s="41" t="s">
        <v>4387</v>
      </c>
      <c r="B745" s="41" t="s">
        <v>4386</v>
      </c>
      <c r="C745" s="41" t="s">
        <v>3667</v>
      </c>
      <c r="D745" s="41" t="s">
        <v>3666</v>
      </c>
      <c r="E745" s="41" t="s">
        <v>4385</v>
      </c>
      <c r="F745" s="41" t="s">
        <v>4091</v>
      </c>
      <c r="G745" s="46">
        <v>8</v>
      </c>
      <c r="H745" s="46">
        <v>1</v>
      </c>
      <c r="I745" s="46">
        <v>1</v>
      </c>
      <c r="J745" s="41" t="s">
        <v>3663</v>
      </c>
      <c r="K745" s="41" t="s">
        <v>659</v>
      </c>
      <c r="L745" s="41" t="s">
        <v>4375</v>
      </c>
      <c r="M745" s="41" t="s">
        <v>4381</v>
      </c>
      <c r="N745" s="41" t="s">
        <v>3671</v>
      </c>
      <c r="O745" s="41" t="s">
        <v>3670</v>
      </c>
    </row>
    <row r="746" spans="1:15" x14ac:dyDescent="0.25">
      <c r="A746" s="41" t="s">
        <v>4384</v>
      </c>
      <c r="B746" s="41" t="s">
        <v>4383</v>
      </c>
      <c r="C746" s="41" t="s">
        <v>3667</v>
      </c>
      <c r="D746" s="41" t="s">
        <v>3666</v>
      </c>
      <c r="E746" s="41" t="s">
        <v>4382</v>
      </c>
      <c r="F746" s="41" t="s">
        <v>4091</v>
      </c>
      <c r="G746" s="46">
        <v>8</v>
      </c>
      <c r="H746" s="46">
        <v>1</v>
      </c>
      <c r="I746" s="46">
        <v>1</v>
      </c>
      <c r="J746" s="41" t="s">
        <v>3663</v>
      </c>
      <c r="K746" s="41" t="s">
        <v>659</v>
      </c>
      <c r="L746" s="41" t="s">
        <v>4375</v>
      </c>
      <c r="M746" s="41" t="s">
        <v>4381</v>
      </c>
      <c r="N746" s="41" t="s">
        <v>3671</v>
      </c>
      <c r="O746" s="41" t="s">
        <v>3670</v>
      </c>
    </row>
    <row r="747" spans="1:15" x14ac:dyDescent="0.25">
      <c r="A747" s="41" t="s">
        <v>4380</v>
      </c>
      <c r="B747" s="41" t="s">
        <v>4377</v>
      </c>
      <c r="C747" s="41" t="s">
        <v>3667</v>
      </c>
      <c r="D747" s="41" t="s">
        <v>3666</v>
      </c>
      <c r="E747" s="41" t="s">
        <v>4379</v>
      </c>
      <c r="F747" s="41" t="s">
        <v>4091</v>
      </c>
      <c r="G747" s="46">
        <v>3.5</v>
      </c>
      <c r="H747" s="46">
        <v>0.4375</v>
      </c>
      <c r="I747" s="46">
        <v>0.4375</v>
      </c>
      <c r="J747" s="41" t="s">
        <v>3663</v>
      </c>
      <c r="K747" s="41" t="s">
        <v>659</v>
      </c>
      <c r="L747" s="41" t="s">
        <v>4375</v>
      </c>
      <c r="M747" s="41" t="s">
        <v>4374</v>
      </c>
      <c r="N747" s="41" t="s">
        <v>3671</v>
      </c>
      <c r="O747" s="41" t="s">
        <v>3670</v>
      </c>
    </row>
    <row r="748" spans="1:15" x14ac:dyDescent="0.25">
      <c r="A748" s="41" t="s">
        <v>4378</v>
      </c>
      <c r="B748" s="41" t="s">
        <v>4377</v>
      </c>
      <c r="C748" s="41" t="s">
        <v>3667</v>
      </c>
      <c r="D748" s="41" t="s">
        <v>3666</v>
      </c>
      <c r="E748" s="41" t="s">
        <v>4376</v>
      </c>
      <c r="F748" s="41" t="s">
        <v>4091</v>
      </c>
      <c r="G748" s="46">
        <v>3.5</v>
      </c>
      <c r="H748" s="46">
        <v>0.4375</v>
      </c>
      <c r="I748" s="46">
        <v>0.4375</v>
      </c>
      <c r="J748" s="41" t="s">
        <v>3663</v>
      </c>
      <c r="K748" s="41" t="s">
        <v>659</v>
      </c>
      <c r="L748" s="41" t="s">
        <v>4375</v>
      </c>
      <c r="M748" s="41" t="s">
        <v>4374</v>
      </c>
      <c r="N748" s="41" t="s">
        <v>3671</v>
      </c>
      <c r="O748" s="41" t="s">
        <v>3670</v>
      </c>
    </row>
    <row r="749" spans="1:15" x14ac:dyDescent="0.25">
      <c r="A749" s="41" t="s">
        <v>4373</v>
      </c>
      <c r="B749" s="41" t="s">
        <v>4366</v>
      </c>
      <c r="C749" s="41" t="s">
        <v>3667</v>
      </c>
      <c r="D749" s="41" t="s">
        <v>3666</v>
      </c>
      <c r="E749" s="41" t="s">
        <v>4372</v>
      </c>
      <c r="F749" s="41" t="s">
        <v>4091</v>
      </c>
      <c r="G749" s="46">
        <v>8</v>
      </c>
      <c r="H749" s="46">
        <v>1</v>
      </c>
      <c r="I749" s="46">
        <v>1</v>
      </c>
      <c r="J749" s="41" t="s">
        <v>3663</v>
      </c>
      <c r="K749" s="41" t="s">
        <v>659</v>
      </c>
      <c r="L749" s="41" t="s">
        <v>4361</v>
      </c>
      <c r="M749" s="41" t="s">
        <v>4360</v>
      </c>
      <c r="N749" s="41" t="s">
        <v>3671</v>
      </c>
      <c r="O749" s="41" t="s">
        <v>3670</v>
      </c>
    </row>
    <row r="750" spans="1:15" x14ac:dyDescent="0.25">
      <c r="A750" s="41" t="s">
        <v>4371</v>
      </c>
      <c r="B750" s="41" t="s">
        <v>4366</v>
      </c>
      <c r="C750" s="41" t="s">
        <v>3667</v>
      </c>
      <c r="D750" s="41" t="s">
        <v>3666</v>
      </c>
      <c r="E750" s="41" t="s">
        <v>4370</v>
      </c>
      <c r="F750" s="41" t="s">
        <v>4091</v>
      </c>
      <c r="G750" s="46">
        <v>8</v>
      </c>
      <c r="H750" s="46">
        <v>1</v>
      </c>
      <c r="I750" s="46">
        <v>1</v>
      </c>
      <c r="J750" s="41" t="s">
        <v>3663</v>
      </c>
      <c r="K750" s="41" t="s">
        <v>659</v>
      </c>
      <c r="L750" s="41" t="s">
        <v>4361</v>
      </c>
      <c r="M750" s="41" t="s">
        <v>4360</v>
      </c>
      <c r="N750" s="41" t="s">
        <v>3671</v>
      </c>
      <c r="O750" s="41" t="s">
        <v>3670</v>
      </c>
    </row>
    <row r="751" spans="1:15" x14ac:dyDescent="0.25">
      <c r="A751" s="41" t="s">
        <v>4369</v>
      </c>
      <c r="B751" s="41" t="s">
        <v>4366</v>
      </c>
      <c r="C751" s="41" t="s">
        <v>3667</v>
      </c>
      <c r="D751" s="41" t="s">
        <v>3666</v>
      </c>
      <c r="E751" s="41" t="s">
        <v>4368</v>
      </c>
      <c r="F751" s="41" t="s">
        <v>4091</v>
      </c>
      <c r="G751" s="46">
        <v>8</v>
      </c>
      <c r="H751" s="46">
        <v>1</v>
      </c>
      <c r="I751" s="46">
        <v>1</v>
      </c>
      <c r="J751" s="41" t="s">
        <v>3663</v>
      </c>
      <c r="K751" s="41" t="s">
        <v>659</v>
      </c>
      <c r="L751" s="41" t="s">
        <v>4361</v>
      </c>
      <c r="M751" s="41" t="s">
        <v>4360</v>
      </c>
      <c r="N751" s="41" t="s">
        <v>3671</v>
      </c>
      <c r="O751" s="41" t="s">
        <v>3670</v>
      </c>
    </row>
    <row r="752" spans="1:15" x14ac:dyDescent="0.25">
      <c r="A752" s="41" t="s">
        <v>4367</v>
      </c>
      <c r="B752" s="41" t="s">
        <v>4366</v>
      </c>
      <c r="C752" s="41" t="s">
        <v>3667</v>
      </c>
      <c r="D752" s="41" t="s">
        <v>3666</v>
      </c>
      <c r="E752" s="41" t="s">
        <v>4365</v>
      </c>
      <c r="F752" s="41" t="s">
        <v>4091</v>
      </c>
      <c r="G752" s="46">
        <v>8</v>
      </c>
      <c r="H752" s="46">
        <v>1</v>
      </c>
      <c r="I752" s="46">
        <v>1</v>
      </c>
      <c r="J752" s="41" t="s">
        <v>3663</v>
      </c>
      <c r="K752" s="41" t="s">
        <v>659</v>
      </c>
      <c r="L752" s="41" t="s">
        <v>4361</v>
      </c>
      <c r="M752" s="41" t="s">
        <v>4360</v>
      </c>
      <c r="N752" s="41" t="s">
        <v>3671</v>
      </c>
      <c r="O752" s="41" t="s">
        <v>3670</v>
      </c>
    </row>
    <row r="753" spans="1:15" x14ac:dyDescent="0.25">
      <c r="A753" s="41" t="s">
        <v>4364</v>
      </c>
      <c r="B753" s="41" t="s">
        <v>4363</v>
      </c>
      <c r="C753" s="41" t="s">
        <v>3667</v>
      </c>
      <c r="D753" s="41" t="s">
        <v>3666</v>
      </c>
      <c r="E753" s="41" t="s">
        <v>4362</v>
      </c>
      <c r="F753" s="41" t="s">
        <v>4091</v>
      </c>
      <c r="G753" s="46">
        <v>8</v>
      </c>
      <c r="H753" s="46">
        <v>1</v>
      </c>
      <c r="I753" s="46">
        <v>1</v>
      </c>
      <c r="J753" s="41" t="s">
        <v>3663</v>
      </c>
      <c r="K753" s="41" t="s">
        <v>659</v>
      </c>
      <c r="L753" s="41" t="s">
        <v>4361</v>
      </c>
      <c r="M753" s="41" t="s">
        <v>4360</v>
      </c>
      <c r="N753" s="41" t="s">
        <v>3671</v>
      </c>
      <c r="O753" s="41" t="s">
        <v>3670</v>
      </c>
    </row>
    <row r="754" spans="1:15" x14ac:dyDescent="0.25">
      <c r="A754" s="41" t="s">
        <v>4359</v>
      </c>
      <c r="B754" s="41" t="s">
        <v>4017</v>
      </c>
      <c r="C754" s="41" t="s">
        <v>3667</v>
      </c>
      <c r="D754" s="41" t="s">
        <v>3708</v>
      </c>
      <c r="E754" s="41" t="s">
        <v>4358</v>
      </c>
      <c r="F754" s="41" t="s">
        <v>3664</v>
      </c>
      <c r="G754" s="46">
        <v>8</v>
      </c>
      <c r="H754" s="46">
        <v>1</v>
      </c>
      <c r="I754" s="46">
        <v>1</v>
      </c>
      <c r="J754" s="41" t="s">
        <v>3663</v>
      </c>
      <c r="K754" s="41" t="s">
        <v>3684</v>
      </c>
      <c r="L754" s="41" t="s">
        <v>3683</v>
      </c>
      <c r="M754" s="41" t="s">
        <v>3703</v>
      </c>
      <c r="N754" s="41" t="s">
        <v>3671</v>
      </c>
      <c r="O754" s="41" t="s">
        <v>3670</v>
      </c>
    </row>
    <row r="755" spans="1:15" x14ac:dyDescent="0.25">
      <c r="A755" s="41" t="s">
        <v>4359</v>
      </c>
      <c r="B755" s="41" t="s">
        <v>4017</v>
      </c>
      <c r="C755" s="41" t="s">
        <v>3667</v>
      </c>
      <c r="D755" s="41" t="s">
        <v>3702</v>
      </c>
      <c r="E755" s="41" t="s">
        <v>4358</v>
      </c>
      <c r="F755" s="41" t="s">
        <v>3664</v>
      </c>
      <c r="G755" s="46">
        <v>8</v>
      </c>
      <c r="H755" s="46">
        <v>1</v>
      </c>
      <c r="I755" s="46">
        <v>1</v>
      </c>
      <c r="J755" s="41" t="s">
        <v>3663</v>
      </c>
      <c r="K755" s="41" t="s">
        <v>3684</v>
      </c>
      <c r="L755" s="41" t="s">
        <v>3683</v>
      </c>
      <c r="M755" s="41" t="s">
        <v>3703</v>
      </c>
      <c r="N755" s="41" t="s">
        <v>3671</v>
      </c>
      <c r="O755" s="41" t="s">
        <v>3670</v>
      </c>
    </row>
    <row r="756" spans="1:15" x14ac:dyDescent="0.25">
      <c r="A756" s="41" t="s">
        <v>4359</v>
      </c>
      <c r="B756" s="41" t="s">
        <v>4017</v>
      </c>
      <c r="C756" s="41" t="s">
        <v>3667</v>
      </c>
      <c r="D756" s="41" t="s">
        <v>3707</v>
      </c>
      <c r="E756" s="41" t="s">
        <v>4358</v>
      </c>
      <c r="F756" s="41" t="s">
        <v>3664</v>
      </c>
      <c r="G756" s="46">
        <v>8</v>
      </c>
      <c r="H756" s="46">
        <v>1</v>
      </c>
      <c r="I756" s="46">
        <v>1</v>
      </c>
      <c r="J756" s="41" t="s">
        <v>3663</v>
      </c>
      <c r="K756" s="41" t="s">
        <v>3684</v>
      </c>
      <c r="L756" s="41" t="s">
        <v>3683</v>
      </c>
      <c r="M756" s="41" t="s">
        <v>3703</v>
      </c>
      <c r="N756" s="41" t="s">
        <v>3671</v>
      </c>
      <c r="O756" s="41" t="s">
        <v>3670</v>
      </c>
    </row>
    <row r="757" spans="1:15" x14ac:dyDescent="0.25">
      <c r="A757" s="41" t="s">
        <v>4359</v>
      </c>
      <c r="B757" s="41" t="s">
        <v>4017</v>
      </c>
      <c r="C757" s="41" t="s">
        <v>3667</v>
      </c>
      <c r="D757" s="41" t="s">
        <v>3666</v>
      </c>
      <c r="E757" s="41" t="s">
        <v>4358</v>
      </c>
      <c r="F757" s="41" t="s">
        <v>3664</v>
      </c>
      <c r="G757" s="46">
        <v>8</v>
      </c>
      <c r="H757" s="46">
        <v>1</v>
      </c>
      <c r="I757" s="46">
        <v>1</v>
      </c>
      <c r="J757" s="41" t="s">
        <v>3663</v>
      </c>
      <c r="K757" s="41" t="s">
        <v>3684</v>
      </c>
      <c r="L757" s="41" t="s">
        <v>3683</v>
      </c>
      <c r="M757" s="41" t="s">
        <v>3703</v>
      </c>
      <c r="N757" s="41" t="s">
        <v>3671</v>
      </c>
      <c r="O757" s="41" t="s">
        <v>3670</v>
      </c>
    </row>
    <row r="758" spans="1:15" x14ac:dyDescent="0.25">
      <c r="A758" s="41" t="s">
        <v>4357</v>
      </c>
      <c r="B758" s="41" t="s">
        <v>3705</v>
      </c>
      <c r="C758" s="41" t="s">
        <v>3667</v>
      </c>
      <c r="D758" s="41" t="s">
        <v>3708</v>
      </c>
      <c r="E758" s="41" t="s">
        <v>4356</v>
      </c>
      <c r="F758" s="41" t="s">
        <v>3664</v>
      </c>
      <c r="G758" s="46">
        <v>8</v>
      </c>
      <c r="H758" s="46">
        <v>1</v>
      </c>
      <c r="I758" s="46">
        <v>1</v>
      </c>
      <c r="J758" s="41" t="s">
        <v>3663</v>
      </c>
      <c r="K758" s="41" t="s">
        <v>3684</v>
      </c>
      <c r="L758" s="41" t="s">
        <v>3683</v>
      </c>
      <c r="M758" s="41" t="s">
        <v>3703</v>
      </c>
      <c r="N758" s="41" t="s">
        <v>3671</v>
      </c>
      <c r="O758" s="41" t="s">
        <v>3670</v>
      </c>
    </row>
    <row r="759" spans="1:15" x14ac:dyDescent="0.25">
      <c r="A759" s="41" t="s">
        <v>4357</v>
      </c>
      <c r="B759" s="41" t="s">
        <v>3705</v>
      </c>
      <c r="C759" s="41" t="s">
        <v>3667</v>
      </c>
      <c r="D759" s="41" t="s">
        <v>3666</v>
      </c>
      <c r="E759" s="41" t="s">
        <v>4356</v>
      </c>
      <c r="F759" s="41" t="s">
        <v>3664</v>
      </c>
      <c r="G759" s="46">
        <v>8</v>
      </c>
      <c r="H759" s="46">
        <v>1</v>
      </c>
      <c r="I759" s="46">
        <v>1</v>
      </c>
      <c r="J759" s="41" t="s">
        <v>3663</v>
      </c>
      <c r="K759" s="41" t="s">
        <v>3684</v>
      </c>
      <c r="L759" s="41" t="s">
        <v>3683</v>
      </c>
      <c r="M759" s="41" t="s">
        <v>3703</v>
      </c>
      <c r="N759" s="41" t="s">
        <v>3671</v>
      </c>
      <c r="O759" s="41" t="s">
        <v>3670</v>
      </c>
    </row>
    <row r="760" spans="1:15" x14ac:dyDescent="0.25">
      <c r="A760" s="41" t="s">
        <v>4355</v>
      </c>
      <c r="B760" s="41" t="s">
        <v>3705</v>
      </c>
      <c r="C760" s="41" t="s">
        <v>3667</v>
      </c>
      <c r="D760" s="41" t="s">
        <v>3708</v>
      </c>
      <c r="E760" s="41" t="s">
        <v>4354</v>
      </c>
      <c r="F760" s="41" t="s">
        <v>3664</v>
      </c>
      <c r="G760" s="46">
        <v>8</v>
      </c>
      <c r="H760" s="46">
        <v>1</v>
      </c>
      <c r="I760" s="46">
        <v>1</v>
      </c>
      <c r="J760" s="41" t="s">
        <v>3663</v>
      </c>
      <c r="K760" s="41" t="s">
        <v>3684</v>
      </c>
      <c r="L760" s="41" t="s">
        <v>3683</v>
      </c>
      <c r="M760" s="41" t="s">
        <v>3703</v>
      </c>
      <c r="N760" s="41" t="s">
        <v>3671</v>
      </c>
      <c r="O760" s="41" t="s">
        <v>3670</v>
      </c>
    </row>
    <row r="761" spans="1:15" x14ac:dyDescent="0.25">
      <c r="A761" s="41" t="s">
        <v>4355</v>
      </c>
      <c r="B761" s="41" t="s">
        <v>3705</v>
      </c>
      <c r="C761" s="41" t="s">
        <v>3667</v>
      </c>
      <c r="D761" s="41" t="s">
        <v>3707</v>
      </c>
      <c r="E761" s="41" t="s">
        <v>4354</v>
      </c>
      <c r="F761" s="41" t="s">
        <v>3664</v>
      </c>
      <c r="G761" s="46">
        <v>8</v>
      </c>
      <c r="H761" s="46">
        <v>1</v>
      </c>
      <c r="I761" s="46">
        <v>1</v>
      </c>
      <c r="J761" s="41" t="s">
        <v>3663</v>
      </c>
      <c r="K761" s="41" t="s">
        <v>3684</v>
      </c>
      <c r="L761" s="41" t="s">
        <v>3683</v>
      </c>
      <c r="M761" s="41" t="s">
        <v>3703</v>
      </c>
      <c r="N761" s="41" t="s">
        <v>3671</v>
      </c>
      <c r="O761" s="41" t="s">
        <v>3670</v>
      </c>
    </row>
    <row r="762" spans="1:15" x14ac:dyDescent="0.25">
      <c r="A762" s="41" t="s">
        <v>4355</v>
      </c>
      <c r="B762" s="41" t="s">
        <v>3705</v>
      </c>
      <c r="C762" s="41" t="s">
        <v>3667</v>
      </c>
      <c r="D762" s="41" t="s">
        <v>3666</v>
      </c>
      <c r="E762" s="41" t="s">
        <v>4354</v>
      </c>
      <c r="F762" s="41" t="s">
        <v>3664</v>
      </c>
      <c r="G762" s="46">
        <v>8</v>
      </c>
      <c r="H762" s="46">
        <v>1</v>
      </c>
      <c r="I762" s="46">
        <v>1</v>
      </c>
      <c r="J762" s="41" t="s">
        <v>3663</v>
      </c>
      <c r="K762" s="41" t="s">
        <v>3684</v>
      </c>
      <c r="L762" s="41" t="s">
        <v>3683</v>
      </c>
      <c r="M762" s="41" t="s">
        <v>3703</v>
      </c>
      <c r="N762" s="41" t="s">
        <v>3671</v>
      </c>
      <c r="O762" s="41" t="s">
        <v>3670</v>
      </c>
    </row>
    <row r="763" spans="1:15" x14ac:dyDescent="0.25">
      <c r="A763" s="41" t="s">
        <v>4353</v>
      </c>
      <c r="B763" s="41" t="s">
        <v>4352</v>
      </c>
      <c r="C763" s="41" t="s">
        <v>3667</v>
      </c>
      <c r="D763" s="41" t="s">
        <v>3666</v>
      </c>
      <c r="E763" s="41" t="s">
        <v>4351</v>
      </c>
      <c r="F763" s="41" t="s">
        <v>4091</v>
      </c>
      <c r="G763" s="46">
        <v>8</v>
      </c>
      <c r="H763" s="46">
        <v>1</v>
      </c>
      <c r="I763" s="46">
        <v>1</v>
      </c>
      <c r="J763" s="41" t="s">
        <v>3663</v>
      </c>
      <c r="K763" s="41" t="s">
        <v>659</v>
      </c>
      <c r="L763" s="41" t="s">
        <v>4326</v>
      </c>
      <c r="M763" s="41" t="s">
        <v>4350</v>
      </c>
      <c r="N763" s="41" t="s">
        <v>3659</v>
      </c>
      <c r="O763" s="41" t="s">
        <v>3670</v>
      </c>
    </row>
    <row r="764" spans="1:15" x14ac:dyDescent="0.25">
      <c r="A764" s="41" t="s">
        <v>4349</v>
      </c>
      <c r="B764" s="41" t="s">
        <v>4348</v>
      </c>
      <c r="C764" s="41" t="s">
        <v>3667</v>
      </c>
      <c r="D764" s="41" t="s">
        <v>3666</v>
      </c>
      <c r="E764" s="41" t="s">
        <v>4347</v>
      </c>
      <c r="F764" s="41" t="s">
        <v>4091</v>
      </c>
      <c r="G764" s="46">
        <v>8</v>
      </c>
      <c r="H764" s="46">
        <v>1</v>
      </c>
      <c r="I764" s="46">
        <v>1</v>
      </c>
      <c r="J764" s="41" t="s">
        <v>3663</v>
      </c>
      <c r="K764" s="41" t="s">
        <v>659</v>
      </c>
      <c r="L764" s="41" t="s">
        <v>4112</v>
      </c>
      <c r="M764" s="41" t="s">
        <v>3677</v>
      </c>
      <c r="N764" s="41" t="s">
        <v>3659</v>
      </c>
      <c r="O764" s="41" t="s">
        <v>3670</v>
      </c>
    </row>
    <row r="765" spans="1:15" x14ac:dyDescent="0.25">
      <c r="A765" s="41" t="s">
        <v>4346</v>
      </c>
      <c r="B765" s="41" t="s">
        <v>4003</v>
      </c>
      <c r="C765" s="41" t="s">
        <v>3667</v>
      </c>
      <c r="D765" s="41" t="s">
        <v>3666</v>
      </c>
      <c r="E765" s="41" t="s">
        <v>4345</v>
      </c>
      <c r="F765" s="41" t="s">
        <v>4091</v>
      </c>
      <c r="G765" s="46">
        <v>8</v>
      </c>
      <c r="H765" s="46">
        <v>1</v>
      </c>
      <c r="I765" s="46">
        <v>1</v>
      </c>
      <c r="J765" s="41" t="s">
        <v>3663</v>
      </c>
      <c r="K765" s="41" t="s">
        <v>659</v>
      </c>
      <c r="L765" s="41" t="s">
        <v>4326</v>
      </c>
      <c r="M765" s="41" t="s">
        <v>3998</v>
      </c>
      <c r="N765" s="41" t="s">
        <v>3671</v>
      </c>
      <c r="O765" s="41" t="s">
        <v>3670</v>
      </c>
    </row>
    <row r="766" spans="1:15" x14ac:dyDescent="0.25">
      <c r="A766" s="41" t="s">
        <v>4344</v>
      </c>
      <c r="B766" s="41" t="s">
        <v>4006</v>
      </c>
      <c r="C766" s="41" t="s">
        <v>3667</v>
      </c>
      <c r="D766" s="41" t="s">
        <v>3666</v>
      </c>
      <c r="E766" s="41" t="s">
        <v>4343</v>
      </c>
      <c r="F766" s="41" t="s">
        <v>4091</v>
      </c>
      <c r="G766" s="46">
        <v>8</v>
      </c>
      <c r="H766" s="46">
        <v>1</v>
      </c>
      <c r="I766" s="46">
        <v>1</v>
      </c>
      <c r="J766" s="41" t="s">
        <v>3663</v>
      </c>
      <c r="K766" s="41" t="s">
        <v>659</v>
      </c>
      <c r="L766" s="41" t="s">
        <v>4326</v>
      </c>
      <c r="M766" s="41" t="s">
        <v>3998</v>
      </c>
      <c r="N766" s="41" t="s">
        <v>3671</v>
      </c>
      <c r="O766" s="41" t="s">
        <v>3670</v>
      </c>
    </row>
    <row r="767" spans="1:15" x14ac:dyDescent="0.25">
      <c r="A767" s="41" t="s">
        <v>4342</v>
      </c>
      <c r="B767" s="41" t="s">
        <v>4006</v>
      </c>
      <c r="C767" s="41" t="s">
        <v>3667</v>
      </c>
      <c r="D767" s="41" t="s">
        <v>3666</v>
      </c>
      <c r="E767" s="41" t="s">
        <v>4341</v>
      </c>
      <c r="F767" s="41" t="s">
        <v>4091</v>
      </c>
      <c r="G767" s="46">
        <v>8</v>
      </c>
      <c r="H767" s="46">
        <v>1</v>
      </c>
      <c r="I767" s="46">
        <v>1</v>
      </c>
      <c r="J767" s="41" t="s">
        <v>3663</v>
      </c>
      <c r="K767" s="41" t="s">
        <v>659</v>
      </c>
      <c r="L767" s="41" t="s">
        <v>4326</v>
      </c>
      <c r="M767" s="41" t="s">
        <v>3998</v>
      </c>
      <c r="N767" s="41" t="s">
        <v>3671</v>
      </c>
      <c r="O767" s="41" t="s">
        <v>3670</v>
      </c>
    </row>
    <row r="768" spans="1:15" x14ac:dyDescent="0.25">
      <c r="A768" s="41" t="s">
        <v>4339</v>
      </c>
      <c r="B768" s="41" t="s">
        <v>4006</v>
      </c>
      <c r="C768" s="41" t="s">
        <v>3667</v>
      </c>
      <c r="D768" s="41" t="s">
        <v>4069</v>
      </c>
      <c r="E768" s="41" t="s">
        <v>4340</v>
      </c>
      <c r="F768" s="41" t="s">
        <v>4091</v>
      </c>
      <c r="G768" s="46">
        <v>8</v>
      </c>
      <c r="H768" s="46">
        <v>1</v>
      </c>
      <c r="I768" s="46">
        <v>1</v>
      </c>
      <c r="J768" s="41" t="s">
        <v>3663</v>
      </c>
      <c r="K768" s="41" t="s">
        <v>659</v>
      </c>
      <c r="L768" s="41" t="s">
        <v>4326</v>
      </c>
      <c r="M768" s="41" t="s">
        <v>3998</v>
      </c>
      <c r="N768" s="41" t="s">
        <v>3671</v>
      </c>
      <c r="O768" s="41" t="s">
        <v>3670</v>
      </c>
    </row>
    <row r="769" spans="1:15" x14ac:dyDescent="0.25">
      <c r="A769" s="41" t="s">
        <v>4339</v>
      </c>
      <c r="B769" s="41" t="s">
        <v>4006</v>
      </c>
      <c r="C769" s="41" t="s">
        <v>3667</v>
      </c>
      <c r="D769" s="41" t="s">
        <v>3734</v>
      </c>
      <c r="E769" s="41" t="s">
        <v>4340</v>
      </c>
      <c r="F769" s="41" t="s">
        <v>4091</v>
      </c>
      <c r="G769" s="46">
        <v>8</v>
      </c>
      <c r="H769" s="46">
        <v>1</v>
      </c>
      <c r="I769" s="46">
        <v>1</v>
      </c>
      <c r="J769" s="41" t="s">
        <v>3663</v>
      </c>
      <c r="K769" s="41" t="s">
        <v>659</v>
      </c>
      <c r="L769" s="41" t="s">
        <v>4326</v>
      </c>
      <c r="M769" s="41" t="s">
        <v>3998</v>
      </c>
      <c r="N769" s="41" t="s">
        <v>3671</v>
      </c>
      <c r="O769" s="41" t="s">
        <v>3670</v>
      </c>
    </row>
    <row r="770" spans="1:15" x14ac:dyDescent="0.25">
      <c r="A770" s="41" t="s">
        <v>4339</v>
      </c>
      <c r="B770" s="41" t="s">
        <v>4006</v>
      </c>
      <c r="C770" s="41" t="s">
        <v>3667</v>
      </c>
      <c r="D770" s="41" t="s">
        <v>3666</v>
      </c>
      <c r="E770" s="41" t="s">
        <v>3606</v>
      </c>
      <c r="F770" s="41" t="s">
        <v>4091</v>
      </c>
      <c r="G770" s="46">
        <v>8</v>
      </c>
      <c r="H770" s="46">
        <v>1</v>
      </c>
      <c r="I770" s="46">
        <v>0</v>
      </c>
      <c r="J770" s="41" t="s">
        <v>3663</v>
      </c>
      <c r="K770" s="41" t="s">
        <v>659</v>
      </c>
      <c r="L770" s="41" t="s">
        <v>4326</v>
      </c>
      <c r="M770" s="41" t="s">
        <v>3998</v>
      </c>
      <c r="N770" s="41" t="s">
        <v>3671</v>
      </c>
      <c r="O770" s="41" t="s">
        <v>3670</v>
      </c>
    </row>
    <row r="771" spans="1:15" x14ac:dyDescent="0.25">
      <c r="A771" s="41" t="s">
        <v>4338</v>
      </c>
      <c r="B771" s="41" t="s">
        <v>4006</v>
      </c>
      <c r="C771" s="41" t="s">
        <v>3667</v>
      </c>
      <c r="D771" s="41" t="s">
        <v>3666</v>
      </c>
      <c r="E771" s="41" t="s">
        <v>4337</v>
      </c>
      <c r="F771" s="41" t="s">
        <v>4091</v>
      </c>
      <c r="G771" s="46">
        <v>8</v>
      </c>
      <c r="H771" s="46">
        <v>1</v>
      </c>
      <c r="I771" s="46">
        <v>1</v>
      </c>
      <c r="J771" s="41" t="s">
        <v>3663</v>
      </c>
      <c r="K771" s="41" t="s">
        <v>659</v>
      </c>
      <c r="L771" s="41" t="s">
        <v>4326</v>
      </c>
      <c r="M771" s="41" t="s">
        <v>3998</v>
      </c>
      <c r="N771" s="41" t="s">
        <v>3671</v>
      </c>
      <c r="O771" s="41" t="s">
        <v>3670</v>
      </c>
    </row>
    <row r="772" spans="1:15" x14ac:dyDescent="0.25">
      <c r="A772" s="41" t="s">
        <v>4336</v>
      </c>
      <c r="B772" s="41" t="s">
        <v>4006</v>
      </c>
      <c r="C772" s="41" t="s">
        <v>3667</v>
      </c>
      <c r="D772" s="41" t="s">
        <v>3803</v>
      </c>
      <c r="E772" s="41" t="s">
        <v>4335</v>
      </c>
      <c r="F772" s="41" t="s">
        <v>4091</v>
      </c>
      <c r="G772" s="46">
        <v>8</v>
      </c>
      <c r="H772" s="46">
        <v>1</v>
      </c>
      <c r="I772" s="46">
        <v>1</v>
      </c>
      <c r="J772" s="41" t="s">
        <v>3663</v>
      </c>
      <c r="K772" s="41" t="s">
        <v>659</v>
      </c>
      <c r="L772" s="41" t="s">
        <v>4326</v>
      </c>
      <c r="M772" s="41" t="s">
        <v>3998</v>
      </c>
      <c r="N772" s="41" t="s">
        <v>3671</v>
      </c>
      <c r="O772" s="41" t="s">
        <v>3670</v>
      </c>
    </row>
    <row r="773" spans="1:15" x14ac:dyDescent="0.25">
      <c r="A773" s="41" t="s">
        <v>4336</v>
      </c>
      <c r="B773" s="41" t="s">
        <v>4006</v>
      </c>
      <c r="C773" s="41" t="s">
        <v>3667</v>
      </c>
      <c r="D773" s="41" t="s">
        <v>3666</v>
      </c>
      <c r="E773" s="41" t="s">
        <v>4335</v>
      </c>
      <c r="F773" s="41" t="s">
        <v>4091</v>
      </c>
      <c r="G773" s="46">
        <v>8</v>
      </c>
      <c r="H773" s="46">
        <v>1</v>
      </c>
      <c r="I773" s="46">
        <v>1</v>
      </c>
      <c r="J773" s="41" t="s">
        <v>3663</v>
      </c>
      <c r="K773" s="41" t="s">
        <v>659</v>
      </c>
      <c r="L773" s="41" t="s">
        <v>4326</v>
      </c>
      <c r="M773" s="41" t="s">
        <v>3998</v>
      </c>
      <c r="N773" s="41" t="s">
        <v>3671</v>
      </c>
      <c r="O773" s="41" t="s">
        <v>3670</v>
      </c>
    </row>
    <row r="774" spans="1:15" x14ac:dyDescent="0.25">
      <c r="A774" s="41" t="s">
        <v>4334</v>
      </c>
      <c r="B774" s="41" t="s">
        <v>4006</v>
      </c>
      <c r="C774" s="41" t="s">
        <v>3667</v>
      </c>
      <c r="D774" s="41" t="s">
        <v>3666</v>
      </c>
      <c r="E774" s="41" t="s">
        <v>4333</v>
      </c>
      <c r="F774" s="41" t="s">
        <v>4091</v>
      </c>
      <c r="G774" s="46">
        <v>8</v>
      </c>
      <c r="H774" s="46">
        <v>1</v>
      </c>
      <c r="I774" s="46">
        <v>1</v>
      </c>
      <c r="J774" s="41" t="s">
        <v>3663</v>
      </c>
      <c r="K774" s="41" t="s">
        <v>659</v>
      </c>
      <c r="L774" s="41" t="s">
        <v>4326</v>
      </c>
      <c r="M774" s="41" t="s">
        <v>3998</v>
      </c>
      <c r="N774" s="41" t="s">
        <v>3671</v>
      </c>
      <c r="O774" s="41" t="s">
        <v>3670</v>
      </c>
    </row>
    <row r="775" spans="1:15" x14ac:dyDescent="0.25">
      <c r="A775" s="41" t="s">
        <v>4332</v>
      </c>
      <c r="B775" s="41" t="s">
        <v>4006</v>
      </c>
      <c r="C775" s="41" t="s">
        <v>3667</v>
      </c>
      <c r="D775" s="41" t="s">
        <v>3666</v>
      </c>
      <c r="E775" s="41" t="s">
        <v>4331</v>
      </c>
      <c r="F775" s="41" t="s">
        <v>4091</v>
      </c>
      <c r="G775" s="46">
        <v>8</v>
      </c>
      <c r="H775" s="46">
        <v>1</v>
      </c>
      <c r="I775" s="46">
        <v>1</v>
      </c>
      <c r="J775" s="41" t="s">
        <v>3663</v>
      </c>
      <c r="K775" s="41" t="s">
        <v>659</v>
      </c>
      <c r="L775" s="41" t="s">
        <v>4326</v>
      </c>
      <c r="M775" s="41" t="s">
        <v>3998</v>
      </c>
      <c r="N775" s="41" t="s">
        <v>3671</v>
      </c>
      <c r="O775" s="41" t="s">
        <v>3670</v>
      </c>
    </row>
    <row r="776" spans="1:15" x14ac:dyDescent="0.25">
      <c r="A776" s="41" t="s">
        <v>4330</v>
      </c>
      <c r="B776" s="41" t="s">
        <v>4006</v>
      </c>
      <c r="C776" s="41" t="s">
        <v>3667</v>
      </c>
      <c r="D776" s="41" t="s">
        <v>3666</v>
      </c>
      <c r="E776" s="41" t="s">
        <v>4329</v>
      </c>
      <c r="F776" s="41" t="s">
        <v>4091</v>
      </c>
      <c r="G776" s="46">
        <v>8</v>
      </c>
      <c r="H776" s="46">
        <v>1</v>
      </c>
      <c r="I776" s="46">
        <v>1</v>
      </c>
      <c r="J776" s="41" t="s">
        <v>3663</v>
      </c>
      <c r="K776" s="41" t="s">
        <v>659</v>
      </c>
      <c r="L776" s="41" t="s">
        <v>4326</v>
      </c>
      <c r="M776" s="41" t="s">
        <v>3998</v>
      </c>
      <c r="N776" s="41" t="s">
        <v>3671</v>
      </c>
      <c r="O776" s="41" t="s">
        <v>3670</v>
      </c>
    </row>
    <row r="777" spans="1:15" x14ac:dyDescent="0.25">
      <c r="A777" s="41" t="s">
        <v>4328</v>
      </c>
      <c r="B777" s="41" t="s">
        <v>4000</v>
      </c>
      <c r="C777" s="41" t="s">
        <v>3667</v>
      </c>
      <c r="D777" s="41" t="s">
        <v>3666</v>
      </c>
      <c r="E777" s="41" t="s">
        <v>4327</v>
      </c>
      <c r="F777" s="41" t="s">
        <v>4091</v>
      </c>
      <c r="G777" s="46">
        <v>8</v>
      </c>
      <c r="H777" s="46">
        <v>1</v>
      </c>
      <c r="I777" s="46">
        <v>1</v>
      </c>
      <c r="J777" s="41" t="s">
        <v>3663</v>
      </c>
      <c r="K777" s="41" t="s">
        <v>659</v>
      </c>
      <c r="L777" s="41" t="s">
        <v>4326</v>
      </c>
      <c r="M777" s="41" t="s">
        <v>3998</v>
      </c>
      <c r="N777" s="41" t="s">
        <v>3671</v>
      </c>
      <c r="O777" s="41" t="s">
        <v>3670</v>
      </c>
    </row>
    <row r="778" spans="1:15" x14ac:dyDescent="0.25">
      <c r="A778" s="41" t="s">
        <v>4325</v>
      </c>
      <c r="B778" s="41" t="s">
        <v>4324</v>
      </c>
      <c r="C778" s="41" t="s">
        <v>3667</v>
      </c>
      <c r="D778" s="41" t="s">
        <v>3666</v>
      </c>
      <c r="E778" s="41" t="s">
        <v>4323</v>
      </c>
      <c r="F778" s="41" t="s">
        <v>4091</v>
      </c>
      <c r="G778" s="46">
        <v>8</v>
      </c>
      <c r="H778" s="46">
        <v>1</v>
      </c>
      <c r="I778" s="46">
        <v>1</v>
      </c>
      <c r="J778" s="41" t="s">
        <v>3663</v>
      </c>
      <c r="K778" s="41" t="s">
        <v>4322</v>
      </c>
      <c r="L778" s="41" t="s">
        <v>4321</v>
      </c>
      <c r="M778" s="41" t="s">
        <v>3778</v>
      </c>
      <c r="N778" s="41" t="s">
        <v>3671</v>
      </c>
      <c r="O778" s="41" t="s">
        <v>3670</v>
      </c>
    </row>
    <row r="779" spans="1:15" x14ac:dyDescent="0.25">
      <c r="A779" s="41" t="s">
        <v>4320</v>
      </c>
      <c r="B779" s="41" t="s">
        <v>3792</v>
      </c>
      <c r="C779" s="41" t="s">
        <v>3674</v>
      </c>
      <c r="D779" s="41" t="s">
        <v>3666</v>
      </c>
      <c r="E779" s="41" t="s">
        <v>3606</v>
      </c>
      <c r="F779" s="41" t="s">
        <v>4091</v>
      </c>
      <c r="G779" s="46">
        <v>0</v>
      </c>
      <c r="H779" s="46">
        <v>0</v>
      </c>
      <c r="I779" s="46">
        <v>0</v>
      </c>
      <c r="J779" s="41" t="s">
        <v>3663</v>
      </c>
      <c r="K779" s="41" t="s">
        <v>4096</v>
      </c>
      <c r="L779" s="41" t="s">
        <v>4286</v>
      </c>
      <c r="M779" s="41" t="s">
        <v>4028</v>
      </c>
      <c r="N779" s="41" t="s">
        <v>3671</v>
      </c>
      <c r="O779" s="41" t="s">
        <v>3670</v>
      </c>
    </row>
    <row r="780" spans="1:15" x14ac:dyDescent="0.25">
      <c r="A780" s="41" t="s">
        <v>4319</v>
      </c>
      <c r="B780" s="41" t="s">
        <v>4318</v>
      </c>
      <c r="C780" s="41" t="s">
        <v>3667</v>
      </c>
      <c r="D780" s="41" t="s">
        <v>3666</v>
      </c>
      <c r="E780" s="41" t="s">
        <v>4317</v>
      </c>
      <c r="F780" s="41" t="s">
        <v>4091</v>
      </c>
      <c r="G780" s="46">
        <v>8</v>
      </c>
      <c r="H780" s="46">
        <v>1</v>
      </c>
      <c r="I780" s="46">
        <v>1</v>
      </c>
      <c r="J780" s="41" t="s">
        <v>3663</v>
      </c>
      <c r="K780" s="41" t="s">
        <v>659</v>
      </c>
      <c r="L780" s="41" t="s">
        <v>4316</v>
      </c>
      <c r="M780" s="41" t="s">
        <v>4315</v>
      </c>
      <c r="N780" s="41" t="s">
        <v>3671</v>
      </c>
      <c r="O780" s="41" t="s">
        <v>3670</v>
      </c>
    </row>
    <row r="781" spans="1:15" x14ac:dyDescent="0.25">
      <c r="A781" s="41" t="s">
        <v>4314</v>
      </c>
      <c r="B781" s="41" t="s">
        <v>4313</v>
      </c>
      <c r="C781" s="41" t="s">
        <v>3667</v>
      </c>
      <c r="D781" s="41" t="s">
        <v>3666</v>
      </c>
      <c r="E781" s="41" t="s">
        <v>4312</v>
      </c>
      <c r="F781" s="41" t="s">
        <v>4091</v>
      </c>
      <c r="G781" s="46">
        <v>8</v>
      </c>
      <c r="H781" s="46">
        <v>1</v>
      </c>
      <c r="I781" s="46">
        <v>1</v>
      </c>
      <c r="J781" s="41" t="s">
        <v>3663</v>
      </c>
      <c r="K781" s="41" t="s">
        <v>659</v>
      </c>
      <c r="L781" s="41" t="s">
        <v>4307</v>
      </c>
      <c r="M781" s="41" t="s">
        <v>4311</v>
      </c>
      <c r="N781" s="41" t="s">
        <v>3659</v>
      </c>
      <c r="O781" s="41" t="s">
        <v>3670</v>
      </c>
    </row>
    <row r="782" spans="1:15" x14ac:dyDescent="0.25">
      <c r="A782" s="41" t="s">
        <v>4310</v>
      </c>
      <c r="B782" s="41" t="s">
        <v>4309</v>
      </c>
      <c r="C782" s="41" t="s">
        <v>3667</v>
      </c>
      <c r="D782" s="41" t="s">
        <v>3666</v>
      </c>
      <c r="E782" s="41" t="s">
        <v>4308</v>
      </c>
      <c r="F782" s="41" t="s">
        <v>4091</v>
      </c>
      <c r="G782" s="46">
        <v>8</v>
      </c>
      <c r="H782" s="46">
        <v>1</v>
      </c>
      <c r="I782" s="46">
        <v>1</v>
      </c>
      <c r="J782" s="41" t="s">
        <v>3663</v>
      </c>
      <c r="K782" s="41" t="s">
        <v>659</v>
      </c>
      <c r="L782" s="41" t="s">
        <v>4307</v>
      </c>
      <c r="M782" s="41" t="s">
        <v>4306</v>
      </c>
      <c r="N782" s="41" t="s">
        <v>4117</v>
      </c>
      <c r="O782" s="41" t="s">
        <v>4305</v>
      </c>
    </row>
    <row r="783" spans="1:15" x14ac:dyDescent="0.25">
      <c r="A783" s="41" t="s">
        <v>4304</v>
      </c>
      <c r="B783" s="41" t="s">
        <v>4303</v>
      </c>
      <c r="C783" s="41" t="s">
        <v>3674</v>
      </c>
      <c r="D783" s="41" t="s">
        <v>3666</v>
      </c>
      <c r="E783" s="41" t="s">
        <v>3606</v>
      </c>
      <c r="F783" s="41" t="s">
        <v>4091</v>
      </c>
      <c r="G783" s="46">
        <v>0</v>
      </c>
      <c r="H783" s="46">
        <v>0</v>
      </c>
      <c r="I783" s="46">
        <v>0</v>
      </c>
      <c r="J783" s="41" t="s">
        <v>3663</v>
      </c>
      <c r="K783" s="41" t="s">
        <v>659</v>
      </c>
      <c r="L783" s="41" t="s">
        <v>4291</v>
      </c>
      <c r="M783" s="41" t="s">
        <v>4302</v>
      </c>
      <c r="N783" s="41" t="s">
        <v>3671</v>
      </c>
      <c r="O783" s="41" t="s">
        <v>3670</v>
      </c>
    </row>
    <row r="784" spans="1:15" x14ac:dyDescent="0.25">
      <c r="A784" s="41" t="s">
        <v>4301</v>
      </c>
      <c r="B784" s="41" t="s">
        <v>4300</v>
      </c>
      <c r="C784" s="41" t="s">
        <v>3667</v>
      </c>
      <c r="D784" s="41" t="s">
        <v>3666</v>
      </c>
      <c r="E784" s="41" t="s">
        <v>4299</v>
      </c>
      <c r="F784" s="41" t="s">
        <v>4091</v>
      </c>
      <c r="G784" s="46">
        <v>8</v>
      </c>
      <c r="H784" s="46">
        <v>1</v>
      </c>
      <c r="I784" s="46">
        <v>1</v>
      </c>
      <c r="J784" s="41" t="s">
        <v>3663</v>
      </c>
      <c r="K784" s="41" t="s">
        <v>659</v>
      </c>
      <c r="L784" s="41" t="s">
        <v>4291</v>
      </c>
      <c r="M784" s="41" t="s">
        <v>4298</v>
      </c>
      <c r="N784" s="41" t="s">
        <v>3671</v>
      </c>
      <c r="O784" s="41" t="s">
        <v>3670</v>
      </c>
    </row>
    <row r="785" spans="1:15" x14ac:dyDescent="0.25">
      <c r="A785" s="41" t="s">
        <v>4297</v>
      </c>
      <c r="B785" s="41" t="s">
        <v>4296</v>
      </c>
      <c r="C785" s="41" t="s">
        <v>3667</v>
      </c>
      <c r="D785" s="41" t="s">
        <v>3666</v>
      </c>
      <c r="E785" s="41" t="s">
        <v>4295</v>
      </c>
      <c r="F785" s="41" t="s">
        <v>4091</v>
      </c>
      <c r="G785" s="46">
        <v>8</v>
      </c>
      <c r="H785" s="46">
        <v>1</v>
      </c>
      <c r="I785" s="46">
        <v>1</v>
      </c>
      <c r="J785" s="41" t="s">
        <v>3663</v>
      </c>
      <c r="K785" s="41" t="s">
        <v>659</v>
      </c>
      <c r="L785" s="41" t="s">
        <v>4291</v>
      </c>
      <c r="M785" s="41" t="s">
        <v>4290</v>
      </c>
      <c r="N785" s="41" t="s">
        <v>3671</v>
      </c>
      <c r="O785" s="41" t="s">
        <v>3670</v>
      </c>
    </row>
    <row r="786" spans="1:15" x14ac:dyDescent="0.25">
      <c r="A786" s="41" t="s">
        <v>4294</v>
      </c>
      <c r="B786" s="41" t="s">
        <v>4293</v>
      </c>
      <c r="C786" s="41" t="s">
        <v>3667</v>
      </c>
      <c r="D786" s="41" t="s">
        <v>3666</v>
      </c>
      <c r="E786" s="41" t="s">
        <v>4292</v>
      </c>
      <c r="F786" s="41" t="s">
        <v>4091</v>
      </c>
      <c r="G786" s="46">
        <v>8</v>
      </c>
      <c r="H786" s="46">
        <v>1</v>
      </c>
      <c r="I786" s="46">
        <v>1</v>
      </c>
      <c r="J786" s="41" t="s">
        <v>3663</v>
      </c>
      <c r="K786" s="41" t="s">
        <v>659</v>
      </c>
      <c r="L786" s="41" t="s">
        <v>4291</v>
      </c>
      <c r="M786" s="41" t="s">
        <v>4290</v>
      </c>
      <c r="N786" s="41" t="s">
        <v>3671</v>
      </c>
      <c r="O786" s="41" t="s">
        <v>3670</v>
      </c>
    </row>
    <row r="787" spans="1:15" x14ac:dyDescent="0.25">
      <c r="A787" s="41" t="s">
        <v>4289</v>
      </c>
      <c r="B787" s="41" t="s">
        <v>4288</v>
      </c>
      <c r="C787" s="41" t="s">
        <v>3667</v>
      </c>
      <c r="D787" s="41" t="s">
        <v>3807</v>
      </c>
      <c r="E787" s="41" t="s">
        <v>3606</v>
      </c>
      <c r="F787" s="41" t="s">
        <v>4091</v>
      </c>
      <c r="G787" s="46">
        <v>8</v>
      </c>
      <c r="H787" s="46">
        <v>1</v>
      </c>
      <c r="I787" s="46">
        <v>0</v>
      </c>
      <c r="J787" s="41" t="s">
        <v>3663</v>
      </c>
      <c r="K787" s="41" t="s">
        <v>4096</v>
      </c>
      <c r="L787" s="41" t="s">
        <v>4286</v>
      </c>
      <c r="M787" s="41" t="s">
        <v>3672</v>
      </c>
      <c r="N787" s="41" t="s">
        <v>3671</v>
      </c>
      <c r="O787" s="41" t="s">
        <v>3670</v>
      </c>
    </row>
    <row r="788" spans="1:15" x14ac:dyDescent="0.25">
      <c r="A788" s="41" t="s">
        <v>4289</v>
      </c>
      <c r="B788" s="41" t="s">
        <v>4288</v>
      </c>
      <c r="C788" s="41" t="s">
        <v>3667</v>
      </c>
      <c r="D788" s="41" t="s">
        <v>3873</v>
      </c>
      <c r="E788" s="41" t="s">
        <v>4287</v>
      </c>
      <c r="F788" s="41" t="s">
        <v>4091</v>
      </c>
      <c r="G788" s="46">
        <v>8</v>
      </c>
      <c r="H788" s="46">
        <v>1</v>
      </c>
      <c r="I788" s="46">
        <v>1</v>
      </c>
      <c r="J788" s="41" t="s">
        <v>3663</v>
      </c>
      <c r="K788" s="41" t="s">
        <v>4096</v>
      </c>
      <c r="L788" s="41" t="s">
        <v>4286</v>
      </c>
      <c r="M788" s="41" t="s">
        <v>3672</v>
      </c>
      <c r="N788" s="41" t="s">
        <v>3671</v>
      </c>
      <c r="O788" s="41" t="s">
        <v>3670</v>
      </c>
    </row>
    <row r="789" spans="1:15" x14ac:dyDescent="0.25">
      <c r="A789" s="41" t="s">
        <v>4289</v>
      </c>
      <c r="B789" s="41" t="s">
        <v>4288</v>
      </c>
      <c r="C789" s="41" t="s">
        <v>3667</v>
      </c>
      <c r="D789" s="41" t="s">
        <v>3666</v>
      </c>
      <c r="E789" s="41" t="s">
        <v>4287</v>
      </c>
      <c r="F789" s="41" t="s">
        <v>4091</v>
      </c>
      <c r="G789" s="46">
        <v>8</v>
      </c>
      <c r="H789" s="46">
        <v>1</v>
      </c>
      <c r="I789" s="46">
        <v>1</v>
      </c>
      <c r="J789" s="41" t="s">
        <v>3663</v>
      </c>
      <c r="K789" s="41" t="s">
        <v>4096</v>
      </c>
      <c r="L789" s="41" t="s">
        <v>4286</v>
      </c>
      <c r="M789" s="41" t="s">
        <v>3672</v>
      </c>
      <c r="N789" s="41" t="s">
        <v>3671</v>
      </c>
      <c r="O789" s="41" t="s">
        <v>3670</v>
      </c>
    </row>
    <row r="790" spans="1:15" x14ac:dyDescent="0.25">
      <c r="A790" s="41" t="s">
        <v>4285</v>
      </c>
      <c r="B790" s="41" t="s">
        <v>4284</v>
      </c>
      <c r="C790" s="41" t="s">
        <v>3667</v>
      </c>
      <c r="D790" s="41" t="s">
        <v>3666</v>
      </c>
      <c r="E790" s="41" t="s">
        <v>4283</v>
      </c>
      <c r="F790" s="41" t="s">
        <v>4091</v>
      </c>
      <c r="G790" s="46">
        <v>8</v>
      </c>
      <c r="H790" s="46">
        <v>1</v>
      </c>
      <c r="I790" s="46">
        <v>1</v>
      </c>
      <c r="J790" s="41" t="s">
        <v>3663</v>
      </c>
      <c r="K790" s="41" t="s">
        <v>3729</v>
      </c>
      <c r="L790" s="41" t="s">
        <v>4181</v>
      </c>
      <c r="M790" s="41" t="s">
        <v>3778</v>
      </c>
      <c r="N790" s="41" t="s">
        <v>3671</v>
      </c>
      <c r="O790" s="41" t="s">
        <v>3670</v>
      </c>
    </row>
    <row r="791" spans="1:15" x14ac:dyDescent="0.25">
      <c r="A791" s="41" t="s">
        <v>4282</v>
      </c>
      <c r="B791" s="41" t="s">
        <v>3736</v>
      </c>
      <c r="C791" s="41" t="s">
        <v>3667</v>
      </c>
      <c r="D791" s="41" t="s">
        <v>3666</v>
      </c>
      <c r="E791" s="41" t="s">
        <v>4281</v>
      </c>
      <c r="F791" s="41" t="s">
        <v>4091</v>
      </c>
      <c r="G791" s="46">
        <v>8</v>
      </c>
      <c r="H791" s="46">
        <v>1</v>
      </c>
      <c r="I791" s="46">
        <v>1</v>
      </c>
      <c r="J791" s="41" t="s">
        <v>3663</v>
      </c>
      <c r="K791" s="41" t="s">
        <v>3729</v>
      </c>
      <c r="L791" s="41" t="s">
        <v>4181</v>
      </c>
      <c r="M791" s="41" t="s">
        <v>3778</v>
      </c>
      <c r="N791" s="41" t="s">
        <v>3671</v>
      </c>
      <c r="O791" s="41" t="s">
        <v>3670</v>
      </c>
    </row>
    <row r="792" spans="1:15" x14ac:dyDescent="0.25">
      <c r="A792" s="41" t="s">
        <v>4280</v>
      </c>
      <c r="B792" s="41" t="s">
        <v>3980</v>
      </c>
      <c r="C792" s="41" t="s">
        <v>3667</v>
      </c>
      <c r="D792" s="41" t="s">
        <v>3666</v>
      </c>
      <c r="E792" s="41" t="s">
        <v>4279</v>
      </c>
      <c r="F792" s="41" t="s">
        <v>4091</v>
      </c>
      <c r="G792" s="46">
        <v>8</v>
      </c>
      <c r="H792" s="46">
        <v>1</v>
      </c>
      <c r="I792" s="46">
        <v>1</v>
      </c>
      <c r="J792" s="41" t="s">
        <v>3663</v>
      </c>
      <c r="K792" s="41" t="s">
        <v>4096</v>
      </c>
      <c r="L792" s="41" t="s">
        <v>4095</v>
      </c>
      <c r="M792" s="41" t="s">
        <v>3778</v>
      </c>
      <c r="N792" s="41" t="s">
        <v>3671</v>
      </c>
      <c r="O792" s="41" t="s">
        <v>3670</v>
      </c>
    </row>
    <row r="793" spans="1:15" x14ac:dyDescent="0.25">
      <c r="A793" s="41" t="s">
        <v>4278</v>
      </c>
      <c r="B793" s="41" t="s">
        <v>4277</v>
      </c>
      <c r="C793" s="41" t="s">
        <v>3667</v>
      </c>
      <c r="D793" s="41" t="s">
        <v>3666</v>
      </c>
      <c r="E793" s="41" t="s">
        <v>4276</v>
      </c>
      <c r="F793" s="41" t="s">
        <v>4091</v>
      </c>
      <c r="G793" s="46">
        <v>8</v>
      </c>
      <c r="H793" s="46">
        <v>1</v>
      </c>
      <c r="I793" s="46">
        <v>1</v>
      </c>
      <c r="J793" s="41" t="s">
        <v>3663</v>
      </c>
      <c r="K793" s="41" t="s">
        <v>4100</v>
      </c>
      <c r="L793" s="41" t="s">
        <v>4181</v>
      </c>
      <c r="M793" s="41" t="s">
        <v>3677</v>
      </c>
      <c r="N793" s="41" t="s">
        <v>3659</v>
      </c>
      <c r="O793" s="41" t="s">
        <v>3670</v>
      </c>
    </row>
    <row r="794" spans="1:15" x14ac:dyDescent="0.25">
      <c r="A794" s="41" t="s">
        <v>4275</v>
      </c>
      <c r="B794" s="41" t="s">
        <v>4274</v>
      </c>
      <c r="C794" s="41" t="s">
        <v>3667</v>
      </c>
      <c r="D794" s="41" t="s">
        <v>3666</v>
      </c>
      <c r="E794" s="41" t="s">
        <v>4273</v>
      </c>
      <c r="F794" s="41" t="s">
        <v>4091</v>
      </c>
      <c r="G794" s="46">
        <v>8</v>
      </c>
      <c r="H794" s="46">
        <v>1</v>
      </c>
      <c r="I794" s="46">
        <v>1</v>
      </c>
      <c r="J794" s="41" t="s">
        <v>3663</v>
      </c>
      <c r="K794" s="41" t="s">
        <v>4120</v>
      </c>
      <c r="L794" s="41" t="s">
        <v>4119</v>
      </c>
      <c r="M794" s="41" t="s">
        <v>3677</v>
      </c>
      <c r="N794" s="41" t="s">
        <v>3659</v>
      </c>
      <c r="O794" s="41" t="s">
        <v>4272</v>
      </c>
    </row>
    <row r="795" spans="1:15" x14ac:dyDescent="0.25">
      <c r="A795" s="41" t="s">
        <v>4271</v>
      </c>
      <c r="B795" s="41" t="s">
        <v>4270</v>
      </c>
      <c r="C795" s="41" t="s">
        <v>3667</v>
      </c>
      <c r="D795" s="41" t="s">
        <v>3666</v>
      </c>
      <c r="E795" s="41" t="s">
        <v>4269</v>
      </c>
      <c r="F795" s="41" t="s">
        <v>4091</v>
      </c>
      <c r="G795" s="46">
        <v>8</v>
      </c>
      <c r="H795" s="46">
        <v>1</v>
      </c>
      <c r="I795" s="46">
        <v>1</v>
      </c>
      <c r="J795" s="41" t="s">
        <v>3663</v>
      </c>
      <c r="K795" s="41" t="s">
        <v>528</v>
      </c>
      <c r="L795" s="41" t="s">
        <v>4254</v>
      </c>
      <c r="M795" s="41" t="s">
        <v>3677</v>
      </c>
      <c r="N795" s="41" t="s">
        <v>3659</v>
      </c>
      <c r="O795" s="41" t="s">
        <v>3658</v>
      </c>
    </row>
    <row r="796" spans="1:15" x14ac:dyDescent="0.25">
      <c r="A796" s="41" t="s">
        <v>4268</v>
      </c>
      <c r="B796" s="41" t="s">
        <v>4267</v>
      </c>
      <c r="C796" s="41" t="s">
        <v>3667</v>
      </c>
      <c r="D796" s="41" t="s">
        <v>3666</v>
      </c>
      <c r="E796" s="41" t="s">
        <v>4266</v>
      </c>
      <c r="F796" s="41" t="s">
        <v>4091</v>
      </c>
      <c r="G796" s="46">
        <v>8</v>
      </c>
      <c r="H796" s="46">
        <v>1</v>
      </c>
      <c r="I796" s="46">
        <v>1</v>
      </c>
      <c r="J796" s="41" t="s">
        <v>3663</v>
      </c>
      <c r="K796" s="41" t="s">
        <v>528</v>
      </c>
      <c r="L796" s="41" t="s">
        <v>4254</v>
      </c>
      <c r="M796" s="41" t="s">
        <v>4265</v>
      </c>
      <c r="N796" s="41" t="s">
        <v>3671</v>
      </c>
      <c r="O796" s="41" t="s">
        <v>3670</v>
      </c>
    </row>
    <row r="797" spans="1:15" x14ac:dyDescent="0.25">
      <c r="A797" s="41" t="s">
        <v>4264</v>
      </c>
      <c r="B797" s="41" t="s">
        <v>4263</v>
      </c>
      <c r="C797" s="41" t="s">
        <v>3674</v>
      </c>
      <c r="D797" s="41" t="s">
        <v>3947</v>
      </c>
      <c r="E797" s="41" t="s">
        <v>3606</v>
      </c>
      <c r="F797" s="41" t="s">
        <v>4091</v>
      </c>
      <c r="G797" s="46">
        <v>0</v>
      </c>
      <c r="H797" s="46">
        <v>0</v>
      </c>
      <c r="I797" s="46">
        <v>0</v>
      </c>
      <c r="J797" s="41" t="s">
        <v>3663</v>
      </c>
      <c r="K797" s="41" t="s">
        <v>528</v>
      </c>
      <c r="L797" s="41" t="s">
        <v>4254</v>
      </c>
      <c r="M797" s="41" t="s">
        <v>3763</v>
      </c>
      <c r="N797" s="41" t="s">
        <v>3671</v>
      </c>
      <c r="O797" s="41" t="s">
        <v>3670</v>
      </c>
    </row>
    <row r="798" spans="1:15" x14ac:dyDescent="0.25">
      <c r="A798" s="41" t="s">
        <v>4264</v>
      </c>
      <c r="B798" s="41" t="s">
        <v>4263</v>
      </c>
      <c r="C798" s="41" t="s">
        <v>3667</v>
      </c>
      <c r="D798" s="41" t="s">
        <v>3666</v>
      </c>
      <c r="E798" s="41" t="s">
        <v>4262</v>
      </c>
      <c r="F798" s="41" t="s">
        <v>4091</v>
      </c>
      <c r="G798" s="46">
        <v>8</v>
      </c>
      <c r="H798" s="46">
        <v>1</v>
      </c>
      <c r="I798" s="46">
        <v>0</v>
      </c>
      <c r="J798" s="41" t="s">
        <v>3663</v>
      </c>
      <c r="K798" s="41" t="s">
        <v>528</v>
      </c>
      <c r="L798" s="41" t="s">
        <v>4254</v>
      </c>
      <c r="M798" s="41" t="s">
        <v>3763</v>
      </c>
      <c r="N798" s="41" t="s">
        <v>3671</v>
      </c>
      <c r="O798" s="41" t="s">
        <v>3670</v>
      </c>
    </row>
    <row r="799" spans="1:15" x14ac:dyDescent="0.25">
      <c r="A799" s="41" t="s">
        <v>4261</v>
      </c>
      <c r="B799" s="41" t="s">
        <v>4260</v>
      </c>
      <c r="C799" s="41" t="s">
        <v>3667</v>
      </c>
      <c r="D799" s="41" t="s">
        <v>3666</v>
      </c>
      <c r="E799" s="41" t="s">
        <v>4259</v>
      </c>
      <c r="F799" s="41" t="s">
        <v>4091</v>
      </c>
      <c r="G799" s="46">
        <v>8</v>
      </c>
      <c r="H799" s="46">
        <v>1</v>
      </c>
      <c r="I799" s="46">
        <v>1</v>
      </c>
      <c r="J799" s="41" t="s">
        <v>3663</v>
      </c>
      <c r="K799" s="41" t="s">
        <v>528</v>
      </c>
      <c r="L799" s="41" t="s">
        <v>4254</v>
      </c>
      <c r="M799" s="41" t="s">
        <v>4258</v>
      </c>
      <c r="N799" s="41" t="s">
        <v>3671</v>
      </c>
      <c r="O799" s="41" t="s">
        <v>3670</v>
      </c>
    </row>
    <row r="800" spans="1:15" x14ac:dyDescent="0.25">
      <c r="A800" s="41" t="s">
        <v>4257</v>
      </c>
      <c r="B800" s="41" t="s">
        <v>4256</v>
      </c>
      <c r="C800" s="41" t="s">
        <v>3667</v>
      </c>
      <c r="D800" s="41" t="s">
        <v>3666</v>
      </c>
      <c r="E800" s="41" t="s">
        <v>4255</v>
      </c>
      <c r="F800" s="41" t="s">
        <v>4091</v>
      </c>
      <c r="G800" s="46">
        <v>3.8</v>
      </c>
      <c r="H800" s="46">
        <v>0.47499999999999998</v>
      </c>
      <c r="I800" s="46">
        <v>0.47499999999999998</v>
      </c>
      <c r="J800" s="41" t="s">
        <v>3663</v>
      </c>
      <c r="K800" s="41" t="s">
        <v>528</v>
      </c>
      <c r="L800" s="41" t="s">
        <v>4254</v>
      </c>
      <c r="M800" s="41" t="s">
        <v>3791</v>
      </c>
      <c r="N800" s="41" t="s">
        <v>3671</v>
      </c>
      <c r="O800" s="41" t="s">
        <v>3670</v>
      </c>
    </row>
    <row r="801" spans="1:15" x14ac:dyDescent="0.25">
      <c r="A801" s="41" t="s">
        <v>4253</v>
      </c>
      <c r="B801" s="41" t="s">
        <v>3822</v>
      </c>
      <c r="C801" s="41" t="s">
        <v>3667</v>
      </c>
      <c r="D801" s="41" t="s">
        <v>3666</v>
      </c>
      <c r="E801" s="41" t="s">
        <v>4252</v>
      </c>
      <c r="F801" s="41" t="s">
        <v>4091</v>
      </c>
      <c r="G801" s="46">
        <v>8</v>
      </c>
      <c r="H801" s="46">
        <v>1</v>
      </c>
      <c r="I801" s="46">
        <v>1</v>
      </c>
      <c r="J801" s="41" t="s">
        <v>3663</v>
      </c>
      <c r="K801" s="41" t="s">
        <v>659</v>
      </c>
      <c r="L801" s="41" t="s">
        <v>4248</v>
      </c>
      <c r="M801" s="41" t="s">
        <v>3820</v>
      </c>
      <c r="N801" s="41" t="s">
        <v>3671</v>
      </c>
      <c r="O801" s="41" t="s">
        <v>3670</v>
      </c>
    </row>
    <row r="802" spans="1:15" x14ac:dyDescent="0.25">
      <c r="A802" s="41" t="s">
        <v>4251</v>
      </c>
      <c r="B802" s="41" t="s">
        <v>4250</v>
      </c>
      <c r="C802" s="41" t="s">
        <v>3667</v>
      </c>
      <c r="D802" s="41" t="s">
        <v>3666</v>
      </c>
      <c r="E802" s="41" t="s">
        <v>4249</v>
      </c>
      <c r="F802" s="41" t="s">
        <v>4091</v>
      </c>
      <c r="G802" s="46">
        <v>3.8</v>
      </c>
      <c r="H802" s="46">
        <v>0.47499999999999998</v>
      </c>
      <c r="I802" s="46">
        <v>0.47499999999999998</v>
      </c>
      <c r="J802" s="41" t="s">
        <v>3663</v>
      </c>
      <c r="K802" s="41" t="s">
        <v>659</v>
      </c>
      <c r="L802" s="41" t="s">
        <v>4248</v>
      </c>
      <c r="M802" s="41" t="s">
        <v>3820</v>
      </c>
      <c r="N802" s="41" t="s">
        <v>3671</v>
      </c>
      <c r="O802" s="41" t="s">
        <v>4247</v>
      </c>
    </row>
    <row r="803" spans="1:15" x14ac:dyDescent="0.25">
      <c r="A803" s="41" t="s">
        <v>4246</v>
      </c>
      <c r="B803" s="41" t="s">
        <v>3822</v>
      </c>
      <c r="C803" s="41" t="s">
        <v>3667</v>
      </c>
      <c r="D803" s="41" t="s">
        <v>3666</v>
      </c>
      <c r="E803" s="41" t="s">
        <v>4245</v>
      </c>
      <c r="F803" s="41" t="s">
        <v>4091</v>
      </c>
      <c r="G803" s="46">
        <v>3.8</v>
      </c>
      <c r="H803" s="46">
        <v>0.47499999999999998</v>
      </c>
      <c r="I803" s="46">
        <v>0.47499999999999998</v>
      </c>
      <c r="J803" s="41" t="s">
        <v>3663</v>
      </c>
      <c r="K803" s="41" t="s">
        <v>659</v>
      </c>
      <c r="L803" s="41" t="s">
        <v>4244</v>
      </c>
      <c r="M803" s="41" t="s">
        <v>3820</v>
      </c>
      <c r="N803" s="41" t="s">
        <v>3671</v>
      </c>
      <c r="O803" s="41" t="s">
        <v>3670</v>
      </c>
    </row>
    <row r="804" spans="1:15" x14ac:dyDescent="0.25">
      <c r="A804" s="41" t="s">
        <v>4243</v>
      </c>
      <c r="B804" s="41" t="s">
        <v>4150</v>
      </c>
      <c r="C804" s="41" t="s">
        <v>3667</v>
      </c>
      <c r="D804" s="41" t="s">
        <v>3666</v>
      </c>
      <c r="E804" s="41" t="s">
        <v>4242</v>
      </c>
      <c r="F804" s="41" t="s">
        <v>4091</v>
      </c>
      <c r="G804" s="46">
        <v>8</v>
      </c>
      <c r="H804" s="46">
        <v>1</v>
      </c>
      <c r="I804" s="46">
        <v>1</v>
      </c>
      <c r="J804" s="41" t="s">
        <v>3663</v>
      </c>
      <c r="K804" s="41" t="s">
        <v>528</v>
      </c>
      <c r="L804" s="41" t="s">
        <v>4090</v>
      </c>
      <c r="M804" s="41" t="s">
        <v>3788</v>
      </c>
      <c r="N804" s="41" t="s">
        <v>3671</v>
      </c>
      <c r="O804" s="41" t="s">
        <v>3670</v>
      </c>
    </row>
    <row r="805" spans="1:15" x14ac:dyDescent="0.25">
      <c r="A805" s="41" t="s">
        <v>4241</v>
      </c>
      <c r="B805" s="41" t="s">
        <v>3675</v>
      </c>
      <c r="C805" s="41" t="s">
        <v>3667</v>
      </c>
      <c r="D805" s="41" t="s">
        <v>3702</v>
      </c>
      <c r="E805" s="41" t="s">
        <v>4240</v>
      </c>
      <c r="F805" s="41" t="s">
        <v>4091</v>
      </c>
      <c r="G805" s="46">
        <v>8</v>
      </c>
      <c r="H805" s="46">
        <v>1</v>
      </c>
      <c r="I805" s="46">
        <v>1</v>
      </c>
      <c r="J805" s="41" t="s">
        <v>3663</v>
      </c>
      <c r="K805" s="41" t="s">
        <v>4096</v>
      </c>
      <c r="L805" s="41" t="s">
        <v>4095</v>
      </c>
      <c r="M805" s="41" t="s">
        <v>3788</v>
      </c>
      <c r="N805" s="41" t="s">
        <v>3671</v>
      </c>
      <c r="O805" s="41" t="s">
        <v>3670</v>
      </c>
    </row>
    <row r="806" spans="1:15" x14ac:dyDescent="0.25">
      <c r="A806" s="41" t="s">
        <v>4241</v>
      </c>
      <c r="B806" s="41" t="s">
        <v>3675</v>
      </c>
      <c r="C806" s="41" t="s">
        <v>3667</v>
      </c>
      <c r="D806" s="41" t="s">
        <v>3666</v>
      </c>
      <c r="E806" s="41" t="s">
        <v>4240</v>
      </c>
      <c r="F806" s="41" t="s">
        <v>4091</v>
      </c>
      <c r="G806" s="46">
        <v>8</v>
      </c>
      <c r="H806" s="46">
        <v>1</v>
      </c>
      <c r="I806" s="46">
        <v>1</v>
      </c>
      <c r="J806" s="41" t="s">
        <v>3663</v>
      </c>
      <c r="K806" s="41" t="s">
        <v>4096</v>
      </c>
      <c r="L806" s="41" t="s">
        <v>4095</v>
      </c>
      <c r="M806" s="41" t="s">
        <v>3788</v>
      </c>
      <c r="N806" s="41" t="s">
        <v>3671</v>
      </c>
      <c r="O806" s="41" t="s">
        <v>3670</v>
      </c>
    </row>
    <row r="807" spans="1:15" x14ac:dyDescent="0.25">
      <c r="A807" s="41" t="s">
        <v>4239</v>
      </c>
      <c r="B807" s="41" t="s">
        <v>4238</v>
      </c>
      <c r="C807" s="41" t="s">
        <v>3667</v>
      </c>
      <c r="D807" s="41" t="s">
        <v>3666</v>
      </c>
      <c r="E807" s="41" t="s">
        <v>4237</v>
      </c>
      <c r="F807" s="41" t="s">
        <v>4091</v>
      </c>
      <c r="G807" s="46">
        <v>8</v>
      </c>
      <c r="H807" s="46">
        <v>1</v>
      </c>
      <c r="I807" s="46">
        <v>1</v>
      </c>
      <c r="J807" s="41" t="s">
        <v>3663</v>
      </c>
      <c r="K807" s="41" t="s">
        <v>4100</v>
      </c>
      <c r="L807" s="41" t="s">
        <v>4095</v>
      </c>
      <c r="M807" s="41" t="s">
        <v>4236</v>
      </c>
      <c r="N807" s="41" t="s">
        <v>3659</v>
      </c>
      <c r="O807" s="41" t="s">
        <v>3670</v>
      </c>
    </row>
    <row r="808" spans="1:15" x14ac:dyDescent="0.25">
      <c r="A808" s="41" t="s">
        <v>4235</v>
      </c>
      <c r="B808" s="41" t="s">
        <v>4234</v>
      </c>
      <c r="C808" s="41" t="s">
        <v>3667</v>
      </c>
      <c r="D808" s="41" t="s">
        <v>3666</v>
      </c>
      <c r="E808" s="41" t="s">
        <v>4233</v>
      </c>
      <c r="F808" s="41" t="s">
        <v>4091</v>
      </c>
      <c r="G808" s="46">
        <v>8</v>
      </c>
      <c r="H808" s="46">
        <v>1</v>
      </c>
      <c r="I808" s="46">
        <v>1</v>
      </c>
      <c r="J808" s="41" t="s">
        <v>3663</v>
      </c>
      <c r="K808" s="41" t="s">
        <v>4100</v>
      </c>
      <c r="L808" s="41" t="s">
        <v>4095</v>
      </c>
      <c r="M808" s="41" t="s">
        <v>3677</v>
      </c>
      <c r="N808" s="41" t="s">
        <v>3659</v>
      </c>
      <c r="O808" s="41" t="s">
        <v>3670</v>
      </c>
    </row>
    <row r="809" spans="1:15" x14ac:dyDescent="0.25">
      <c r="A809" s="41" t="s">
        <v>4231</v>
      </c>
      <c r="B809" s="41" t="s">
        <v>4163</v>
      </c>
      <c r="C809" s="41" t="s">
        <v>3667</v>
      </c>
      <c r="D809" s="41" t="s">
        <v>4168</v>
      </c>
      <c r="E809" s="41" t="s">
        <v>3606</v>
      </c>
      <c r="F809" s="41" t="s">
        <v>4091</v>
      </c>
      <c r="G809" s="46">
        <v>8</v>
      </c>
      <c r="H809" s="46">
        <v>1</v>
      </c>
      <c r="I809" s="46">
        <v>0</v>
      </c>
      <c r="J809" s="41" t="s">
        <v>3663</v>
      </c>
      <c r="K809" s="41" t="s">
        <v>528</v>
      </c>
      <c r="L809" s="41" t="s">
        <v>4148</v>
      </c>
      <c r="M809" s="41" t="s">
        <v>4230</v>
      </c>
      <c r="N809" s="41" t="s">
        <v>3671</v>
      </c>
      <c r="O809" s="41" t="s">
        <v>3670</v>
      </c>
    </row>
    <row r="810" spans="1:15" x14ac:dyDescent="0.25">
      <c r="A810" s="41" t="s">
        <v>4231</v>
      </c>
      <c r="B810" s="41" t="s">
        <v>4163</v>
      </c>
      <c r="C810" s="41" t="s">
        <v>3667</v>
      </c>
      <c r="D810" s="41" t="s">
        <v>4232</v>
      </c>
      <c r="E810" s="41" t="s">
        <v>4167</v>
      </c>
      <c r="F810" s="41" t="s">
        <v>4091</v>
      </c>
      <c r="G810" s="46">
        <v>8</v>
      </c>
      <c r="H810" s="46">
        <v>1</v>
      </c>
      <c r="I810" s="46">
        <v>1</v>
      </c>
      <c r="J810" s="41" t="s">
        <v>3663</v>
      </c>
      <c r="K810" s="41" t="s">
        <v>528</v>
      </c>
      <c r="L810" s="41" t="s">
        <v>4148</v>
      </c>
      <c r="M810" s="41" t="s">
        <v>4230</v>
      </c>
      <c r="N810" s="41" t="s">
        <v>3671</v>
      </c>
      <c r="O810" s="41" t="s">
        <v>3670</v>
      </c>
    </row>
    <row r="811" spans="1:15" x14ac:dyDescent="0.25">
      <c r="A811" s="41" t="s">
        <v>4231</v>
      </c>
      <c r="B811" s="41" t="s">
        <v>4163</v>
      </c>
      <c r="C811" s="41" t="s">
        <v>3667</v>
      </c>
      <c r="D811" s="41" t="s">
        <v>3666</v>
      </c>
      <c r="E811" s="41" t="s">
        <v>4167</v>
      </c>
      <c r="F811" s="41" t="s">
        <v>4091</v>
      </c>
      <c r="G811" s="46">
        <v>8</v>
      </c>
      <c r="H811" s="46">
        <v>1</v>
      </c>
      <c r="I811" s="46">
        <v>1</v>
      </c>
      <c r="J811" s="41" t="s">
        <v>3663</v>
      </c>
      <c r="K811" s="41" t="s">
        <v>528</v>
      </c>
      <c r="L811" s="41" t="s">
        <v>4148</v>
      </c>
      <c r="M811" s="41" t="s">
        <v>4230</v>
      </c>
      <c r="N811" s="41" t="s">
        <v>3671</v>
      </c>
      <c r="O811" s="41" t="s">
        <v>3670</v>
      </c>
    </row>
    <row r="812" spans="1:15" x14ac:dyDescent="0.25">
      <c r="A812" s="41" t="s">
        <v>4228</v>
      </c>
      <c r="B812" s="41" t="s">
        <v>4227</v>
      </c>
      <c r="C812" s="41" t="s">
        <v>3667</v>
      </c>
      <c r="D812" s="41" t="s">
        <v>4204</v>
      </c>
      <c r="E812" s="41" t="s">
        <v>4229</v>
      </c>
      <c r="F812" s="41" t="s">
        <v>4091</v>
      </c>
      <c r="G812" s="46">
        <v>8</v>
      </c>
      <c r="H812" s="46">
        <v>1</v>
      </c>
      <c r="I812" s="46">
        <v>1</v>
      </c>
      <c r="J812" s="41" t="s">
        <v>3663</v>
      </c>
      <c r="K812" s="41" t="s">
        <v>4096</v>
      </c>
      <c r="L812" s="41" t="s">
        <v>4223</v>
      </c>
      <c r="M812" s="41" t="s">
        <v>4195</v>
      </c>
      <c r="N812" s="41" t="s">
        <v>3671</v>
      </c>
      <c r="O812" s="41" t="s">
        <v>3670</v>
      </c>
    </row>
    <row r="813" spans="1:15" x14ac:dyDescent="0.25">
      <c r="A813" s="41" t="s">
        <v>4228</v>
      </c>
      <c r="B813" s="41" t="s">
        <v>4227</v>
      </c>
      <c r="C813" s="41" t="s">
        <v>3667</v>
      </c>
      <c r="D813" s="41" t="s">
        <v>3666</v>
      </c>
      <c r="E813" s="41" t="s">
        <v>3606</v>
      </c>
      <c r="F813" s="41" t="s">
        <v>4091</v>
      </c>
      <c r="G813" s="46">
        <v>8</v>
      </c>
      <c r="H813" s="46">
        <v>1</v>
      </c>
      <c r="I813" s="46">
        <v>0</v>
      </c>
      <c r="J813" s="41" t="s">
        <v>3663</v>
      </c>
      <c r="K813" s="41" t="s">
        <v>4096</v>
      </c>
      <c r="L813" s="41" t="s">
        <v>4223</v>
      </c>
      <c r="M813" s="41" t="s">
        <v>4195</v>
      </c>
      <c r="N813" s="41" t="s">
        <v>3671</v>
      </c>
      <c r="O813" s="41" t="s">
        <v>3670</v>
      </c>
    </row>
    <row r="814" spans="1:15" x14ac:dyDescent="0.25">
      <c r="A814" s="41" t="s">
        <v>4226</v>
      </c>
      <c r="B814" s="41" t="s">
        <v>4225</v>
      </c>
      <c r="C814" s="41" t="s">
        <v>3667</v>
      </c>
      <c r="D814" s="41" t="s">
        <v>3690</v>
      </c>
      <c r="E814" s="41" t="s">
        <v>4224</v>
      </c>
      <c r="F814" s="41" t="s">
        <v>4091</v>
      </c>
      <c r="G814" s="46">
        <v>3.8</v>
      </c>
      <c r="H814" s="46">
        <v>0.47499999999999998</v>
      </c>
      <c r="I814" s="46">
        <v>0.47499999999999998</v>
      </c>
      <c r="J814" s="41" t="s">
        <v>3663</v>
      </c>
      <c r="K814" s="41" t="s">
        <v>4096</v>
      </c>
      <c r="L814" s="41" t="s">
        <v>4223</v>
      </c>
      <c r="M814" s="41" t="s">
        <v>4195</v>
      </c>
      <c r="N814" s="41" t="s">
        <v>4117</v>
      </c>
      <c r="O814" s="41" t="s">
        <v>4222</v>
      </c>
    </row>
    <row r="815" spans="1:15" x14ac:dyDescent="0.25">
      <c r="A815" s="41" t="s">
        <v>4226</v>
      </c>
      <c r="B815" s="41" t="s">
        <v>4225</v>
      </c>
      <c r="C815" s="41" t="s">
        <v>3667</v>
      </c>
      <c r="D815" s="41" t="s">
        <v>3666</v>
      </c>
      <c r="E815" s="41" t="s">
        <v>4224</v>
      </c>
      <c r="F815" s="41" t="s">
        <v>4091</v>
      </c>
      <c r="G815" s="46">
        <v>3.8</v>
      </c>
      <c r="H815" s="46">
        <v>0.47499999999999998</v>
      </c>
      <c r="I815" s="46">
        <v>0.47499999999999998</v>
      </c>
      <c r="J815" s="41" t="s">
        <v>3663</v>
      </c>
      <c r="K815" s="41" t="s">
        <v>4096</v>
      </c>
      <c r="L815" s="41" t="s">
        <v>4223</v>
      </c>
      <c r="M815" s="41" t="s">
        <v>4195</v>
      </c>
      <c r="N815" s="41" t="s">
        <v>4117</v>
      </c>
      <c r="O815" s="41" t="s">
        <v>4222</v>
      </c>
    </row>
    <row r="816" spans="1:15" x14ac:dyDescent="0.25">
      <c r="A816" s="41" t="s">
        <v>4221</v>
      </c>
      <c r="B816" s="41" t="s">
        <v>4220</v>
      </c>
      <c r="C816" s="41" t="s">
        <v>3667</v>
      </c>
      <c r="D816" s="41" t="s">
        <v>3666</v>
      </c>
      <c r="E816" s="41" t="s">
        <v>4219</v>
      </c>
      <c r="F816" s="41" t="s">
        <v>4091</v>
      </c>
      <c r="G816" s="46">
        <v>8</v>
      </c>
      <c r="H816" s="46">
        <v>1</v>
      </c>
      <c r="I816" s="46">
        <v>1</v>
      </c>
      <c r="J816" s="41" t="s">
        <v>3663</v>
      </c>
      <c r="K816" s="41" t="s">
        <v>4096</v>
      </c>
      <c r="L816" s="41" t="s">
        <v>4215</v>
      </c>
      <c r="M816" s="41" t="s">
        <v>4205</v>
      </c>
      <c r="N816" s="41" t="s">
        <v>3671</v>
      </c>
      <c r="O816" s="41" t="s">
        <v>3670</v>
      </c>
    </row>
    <row r="817" spans="1:15" x14ac:dyDescent="0.25">
      <c r="A817" s="41" t="s">
        <v>4218</v>
      </c>
      <c r="B817" s="41" t="s">
        <v>4217</v>
      </c>
      <c r="C817" s="41" t="s">
        <v>3667</v>
      </c>
      <c r="D817" s="41" t="s">
        <v>3708</v>
      </c>
      <c r="E817" s="41" t="s">
        <v>4216</v>
      </c>
      <c r="F817" s="41" t="s">
        <v>4091</v>
      </c>
      <c r="G817" s="46">
        <v>8</v>
      </c>
      <c r="H817" s="46">
        <v>1</v>
      </c>
      <c r="I817" s="46">
        <v>1</v>
      </c>
      <c r="J817" s="41" t="s">
        <v>3663</v>
      </c>
      <c r="K817" s="41" t="s">
        <v>4096</v>
      </c>
      <c r="L817" s="41" t="s">
        <v>4215</v>
      </c>
      <c r="M817" s="41" t="s">
        <v>4205</v>
      </c>
      <c r="N817" s="41" t="s">
        <v>3671</v>
      </c>
      <c r="O817" s="41" t="s">
        <v>3670</v>
      </c>
    </row>
    <row r="818" spans="1:15" x14ac:dyDescent="0.25">
      <c r="A818" s="41" t="s">
        <v>4218</v>
      </c>
      <c r="B818" s="41" t="s">
        <v>4217</v>
      </c>
      <c r="C818" s="41" t="s">
        <v>3667</v>
      </c>
      <c r="D818" s="41" t="s">
        <v>3666</v>
      </c>
      <c r="E818" s="41" t="s">
        <v>4216</v>
      </c>
      <c r="F818" s="41" t="s">
        <v>4091</v>
      </c>
      <c r="G818" s="46">
        <v>8</v>
      </c>
      <c r="H818" s="46">
        <v>1</v>
      </c>
      <c r="I818" s="46">
        <v>1</v>
      </c>
      <c r="J818" s="41" t="s">
        <v>3663</v>
      </c>
      <c r="K818" s="41" t="s">
        <v>4096</v>
      </c>
      <c r="L818" s="41" t="s">
        <v>4215</v>
      </c>
      <c r="M818" s="41" t="s">
        <v>4205</v>
      </c>
      <c r="N818" s="41" t="s">
        <v>3671</v>
      </c>
      <c r="O818" s="41" t="s">
        <v>3670</v>
      </c>
    </row>
    <row r="819" spans="1:15" x14ac:dyDescent="0.25">
      <c r="A819" s="41" t="s">
        <v>4214</v>
      </c>
      <c r="B819" s="41" t="s">
        <v>4213</v>
      </c>
      <c r="C819" s="41" t="s">
        <v>3667</v>
      </c>
      <c r="D819" s="41" t="s">
        <v>3666</v>
      </c>
      <c r="E819" s="41" t="s">
        <v>4212</v>
      </c>
      <c r="F819" s="41" t="s">
        <v>4091</v>
      </c>
      <c r="G819" s="46">
        <v>8</v>
      </c>
      <c r="H819" s="46">
        <v>1</v>
      </c>
      <c r="I819" s="46">
        <v>1</v>
      </c>
      <c r="J819" s="41" t="s">
        <v>3663</v>
      </c>
      <c r="K819" s="41" t="s">
        <v>4096</v>
      </c>
      <c r="L819" s="41" t="s">
        <v>4211</v>
      </c>
      <c r="M819" s="41" t="s">
        <v>4195</v>
      </c>
      <c r="N819" s="41" t="s">
        <v>3671</v>
      </c>
      <c r="O819" s="41" t="s">
        <v>3670</v>
      </c>
    </row>
    <row r="820" spans="1:15" x14ac:dyDescent="0.25">
      <c r="A820" s="41" t="s">
        <v>4210</v>
      </c>
      <c r="B820" s="41" t="s">
        <v>4209</v>
      </c>
      <c r="C820" s="41" t="s">
        <v>3667</v>
      </c>
      <c r="D820" s="41" t="s">
        <v>3666</v>
      </c>
      <c r="E820" s="41" t="s">
        <v>4208</v>
      </c>
      <c r="F820" s="41" t="s">
        <v>4091</v>
      </c>
      <c r="G820" s="46">
        <v>8</v>
      </c>
      <c r="H820" s="46">
        <v>1</v>
      </c>
      <c r="I820" s="46">
        <v>1</v>
      </c>
      <c r="J820" s="41" t="s">
        <v>3663</v>
      </c>
      <c r="K820" s="41" t="s">
        <v>4207</v>
      </c>
      <c r="L820" s="41" t="s">
        <v>4206</v>
      </c>
      <c r="M820" s="41" t="s">
        <v>4205</v>
      </c>
      <c r="N820" s="41" t="s">
        <v>3671</v>
      </c>
      <c r="O820" s="41" t="s">
        <v>3670</v>
      </c>
    </row>
    <row r="821" spans="1:15" x14ac:dyDescent="0.25">
      <c r="A821" s="41" t="s">
        <v>4202</v>
      </c>
      <c r="B821" s="41" t="s">
        <v>4042</v>
      </c>
      <c r="C821" s="41" t="s">
        <v>3667</v>
      </c>
      <c r="D821" s="41" t="s">
        <v>4204</v>
      </c>
      <c r="E821" s="41" t="s">
        <v>4203</v>
      </c>
      <c r="F821" s="41" t="s">
        <v>4091</v>
      </c>
      <c r="G821" s="46">
        <v>8</v>
      </c>
      <c r="H821" s="46">
        <v>1</v>
      </c>
      <c r="I821" s="46">
        <v>1</v>
      </c>
      <c r="J821" s="41" t="s">
        <v>3663</v>
      </c>
      <c r="K821" s="41" t="s">
        <v>4201</v>
      </c>
      <c r="L821" s="41" t="s">
        <v>4200</v>
      </c>
      <c r="M821" s="41" t="s">
        <v>3672</v>
      </c>
      <c r="N821" s="41" t="s">
        <v>3671</v>
      </c>
      <c r="O821" s="41" t="s">
        <v>3670</v>
      </c>
    </row>
    <row r="822" spans="1:15" x14ac:dyDescent="0.25">
      <c r="A822" s="41" t="s">
        <v>4202</v>
      </c>
      <c r="B822" s="41" t="s">
        <v>4042</v>
      </c>
      <c r="C822" s="41" t="s">
        <v>3667</v>
      </c>
      <c r="D822" s="41" t="s">
        <v>3666</v>
      </c>
      <c r="E822" s="41" t="s">
        <v>3606</v>
      </c>
      <c r="F822" s="41" t="s">
        <v>4091</v>
      </c>
      <c r="G822" s="46">
        <v>8</v>
      </c>
      <c r="H822" s="46">
        <v>1</v>
      </c>
      <c r="I822" s="46">
        <v>0</v>
      </c>
      <c r="J822" s="41" t="s">
        <v>3663</v>
      </c>
      <c r="K822" s="41" t="s">
        <v>4201</v>
      </c>
      <c r="L822" s="41" t="s">
        <v>4200</v>
      </c>
      <c r="M822" s="41" t="s">
        <v>3672</v>
      </c>
      <c r="N822" s="41" t="s">
        <v>3671</v>
      </c>
      <c r="O822" s="41" t="s">
        <v>3670</v>
      </c>
    </row>
    <row r="823" spans="1:15" x14ac:dyDescent="0.25">
      <c r="A823" s="41" t="s">
        <v>4199</v>
      </c>
      <c r="B823" s="41" t="s">
        <v>4198</v>
      </c>
      <c r="C823" s="41" t="s">
        <v>3667</v>
      </c>
      <c r="D823" s="41" t="s">
        <v>3666</v>
      </c>
      <c r="E823" s="41" t="s">
        <v>4197</v>
      </c>
      <c r="F823" s="41" t="s">
        <v>4091</v>
      </c>
      <c r="G823" s="46">
        <v>8</v>
      </c>
      <c r="H823" s="46">
        <v>1</v>
      </c>
      <c r="I823" s="46">
        <v>1</v>
      </c>
      <c r="J823" s="41" t="s">
        <v>3663</v>
      </c>
      <c r="K823" s="41" t="s">
        <v>4096</v>
      </c>
      <c r="L823" s="41" t="s">
        <v>4196</v>
      </c>
      <c r="M823" s="41" t="s">
        <v>4195</v>
      </c>
      <c r="N823" s="41" t="s">
        <v>4117</v>
      </c>
      <c r="O823" s="41" t="s">
        <v>4194</v>
      </c>
    </row>
    <row r="824" spans="1:15" x14ac:dyDescent="0.25">
      <c r="A824" s="41" t="s">
        <v>4193</v>
      </c>
      <c r="B824" s="41" t="s">
        <v>4192</v>
      </c>
      <c r="C824" s="41" t="s">
        <v>3667</v>
      </c>
      <c r="D824" s="41" t="s">
        <v>3666</v>
      </c>
      <c r="E824" s="41" t="s">
        <v>4191</v>
      </c>
      <c r="F824" s="41" t="s">
        <v>4091</v>
      </c>
      <c r="G824" s="46">
        <v>8</v>
      </c>
      <c r="H824" s="46">
        <v>1</v>
      </c>
      <c r="I824" s="46">
        <v>1</v>
      </c>
      <c r="J824" s="41" t="s">
        <v>3663</v>
      </c>
      <c r="K824" s="41" t="s">
        <v>3729</v>
      </c>
      <c r="L824" s="41" t="s">
        <v>4187</v>
      </c>
      <c r="M824" s="41" t="s">
        <v>4190</v>
      </c>
      <c r="N824" s="41" t="s">
        <v>3671</v>
      </c>
      <c r="O824" s="41" t="s">
        <v>3670</v>
      </c>
    </row>
    <row r="825" spans="1:15" x14ac:dyDescent="0.25">
      <c r="A825" s="41" t="s">
        <v>4189</v>
      </c>
      <c r="B825" s="41" t="s">
        <v>3776</v>
      </c>
      <c r="C825" s="41" t="s">
        <v>3667</v>
      </c>
      <c r="D825" s="41" t="s">
        <v>3666</v>
      </c>
      <c r="E825" s="41" t="s">
        <v>4188</v>
      </c>
      <c r="F825" s="41" t="s">
        <v>4091</v>
      </c>
      <c r="G825" s="46">
        <v>3.8</v>
      </c>
      <c r="H825" s="46">
        <v>0.47499999999999998</v>
      </c>
      <c r="I825" s="46">
        <v>0.47499999999999998</v>
      </c>
      <c r="J825" s="41" t="s">
        <v>3663</v>
      </c>
      <c r="K825" s="41" t="s">
        <v>3729</v>
      </c>
      <c r="L825" s="41" t="s">
        <v>4187</v>
      </c>
      <c r="M825" s="41" t="s">
        <v>3735</v>
      </c>
      <c r="N825" s="41" t="s">
        <v>3671</v>
      </c>
      <c r="O825" s="41" t="s">
        <v>3670</v>
      </c>
    </row>
    <row r="826" spans="1:15" x14ac:dyDescent="0.25">
      <c r="A826" s="41" t="s">
        <v>4186</v>
      </c>
      <c r="B826" s="41" t="s">
        <v>4183</v>
      </c>
      <c r="C826" s="41" t="s">
        <v>3667</v>
      </c>
      <c r="D826" s="41" t="s">
        <v>3666</v>
      </c>
      <c r="E826" s="41" t="s">
        <v>4185</v>
      </c>
      <c r="F826" s="41" t="s">
        <v>4091</v>
      </c>
      <c r="G826" s="46">
        <v>3.8</v>
      </c>
      <c r="H826" s="46">
        <v>0.47499999999999998</v>
      </c>
      <c r="I826" s="46">
        <v>0.47499999999999998</v>
      </c>
      <c r="J826" s="41" t="s">
        <v>3663</v>
      </c>
      <c r="K826" s="41" t="s">
        <v>3729</v>
      </c>
      <c r="L826" s="41" t="s">
        <v>4181</v>
      </c>
      <c r="M826" s="41" t="s">
        <v>3735</v>
      </c>
      <c r="N826" s="41" t="s">
        <v>3671</v>
      </c>
      <c r="O826" s="41" t="s">
        <v>3670</v>
      </c>
    </row>
    <row r="827" spans="1:15" x14ac:dyDescent="0.25">
      <c r="A827" s="41" t="s">
        <v>4184</v>
      </c>
      <c r="B827" s="41" t="s">
        <v>4183</v>
      </c>
      <c r="C827" s="41" t="s">
        <v>3667</v>
      </c>
      <c r="D827" s="41" t="s">
        <v>3947</v>
      </c>
      <c r="E827" s="41" t="s">
        <v>4182</v>
      </c>
      <c r="F827" s="41" t="s">
        <v>4091</v>
      </c>
      <c r="G827" s="46">
        <v>3.8</v>
      </c>
      <c r="H827" s="46">
        <v>0.47499999999999998</v>
      </c>
      <c r="I827" s="46">
        <v>0.47499999999999998</v>
      </c>
      <c r="J827" s="41" t="s">
        <v>3663</v>
      </c>
      <c r="K827" s="41" t="s">
        <v>3729</v>
      </c>
      <c r="L827" s="41" t="s">
        <v>4181</v>
      </c>
      <c r="M827" s="41" t="s">
        <v>3735</v>
      </c>
      <c r="N827" s="41" t="s">
        <v>3671</v>
      </c>
      <c r="O827" s="41" t="s">
        <v>3670</v>
      </c>
    </row>
    <row r="828" spans="1:15" x14ac:dyDescent="0.25">
      <c r="A828" s="41" t="s">
        <v>4184</v>
      </c>
      <c r="B828" s="41" t="s">
        <v>4183</v>
      </c>
      <c r="C828" s="41" t="s">
        <v>3667</v>
      </c>
      <c r="D828" s="41" t="s">
        <v>3666</v>
      </c>
      <c r="E828" s="41" t="s">
        <v>4182</v>
      </c>
      <c r="F828" s="41" t="s">
        <v>4091</v>
      </c>
      <c r="G828" s="46">
        <v>3.8</v>
      </c>
      <c r="H828" s="46">
        <v>0.47499999999999998</v>
      </c>
      <c r="I828" s="46">
        <v>0.47499999999999998</v>
      </c>
      <c r="J828" s="41" t="s">
        <v>3663</v>
      </c>
      <c r="K828" s="41" t="s">
        <v>3729</v>
      </c>
      <c r="L828" s="41" t="s">
        <v>4181</v>
      </c>
      <c r="M828" s="41" t="s">
        <v>3735</v>
      </c>
      <c r="N828" s="41" t="s">
        <v>3671</v>
      </c>
      <c r="O828" s="41" t="s">
        <v>3670</v>
      </c>
    </row>
    <row r="829" spans="1:15" x14ac:dyDescent="0.25">
      <c r="A829" s="41" t="s">
        <v>4180</v>
      </c>
      <c r="B829" s="41" t="s">
        <v>4179</v>
      </c>
      <c r="C829" s="41" t="s">
        <v>3667</v>
      </c>
      <c r="D829" s="41" t="s">
        <v>3666</v>
      </c>
      <c r="E829" s="41" t="s">
        <v>4178</v>
      </c>
      <c r="F829" s="41" t="s">
        <v>4091</v>
      </c>
      <c r="G829" s="46">
        <v>8</v>
      </c>
      <c r="H829" s="46">
        <v>1</v>
      </c>
      <c r="I829" s="46">
        <v>1</v>
      </c>
      <c r="J829" s="41" t="s">
        <v>3663</v>
      </c>
      <c r="K829" s="41" t="s">
        <v>4096</v>
      </c>
      <c r="L829" s="41" t="s">
        <v>4174</v>
      </c>
      <c r="M829" s="41" t="s">
        <v>4173</v>
      </c>
      <c r="N829" s="41" t="s">
        <v>3671</v>
      </c>
      <c r="O829" s="41" t="s">
        <v>3670</v>
      </c>
    </row>
    <row r="830" spans="1:15" x14ac:dyDescent="0.25">
      <c r="A830" s="41" t="s">
        <v>4177</v>
      </c>
      <c r="B830" s="41" t="s">
        <v>4176</v>
      </c>
      <c r="C830" s="41" t="s">
        <v>3667</v>
      </c>
      <c r="D830" s="41" t="s">
        <v>3707</v>
      </c>
      <c r="E830" s="41" t="s">
        <v>4175</v>
      </c>
      <c r="F830" s="41" t="s">
        <v>4091</v>
      </c>
      <c r="G830" s="46">
        <v>8</v>
      </c>
      <c r="H830" s="46">
        <v>1</v>
      </c>
      <c r="I830" s="46">
        <v>1</v>
      </c>
      <c r="J830" s="41" t="s">
        <v>3663</v>
      </c>
      <c r="K830" s="41" t="s">
        <v>4096</v>
      </c>
      <c r="L830" s="41" t="s">
        <v>4174</v>
      </c>
      <c r="M830" s="41" t="s">
        <v>4173</v>
      </c>
      <c r="N830" s="41" t="s">
        <v>4117</v>
      </c>
      <c r="O830" s="41" t="s">
        <v>4172</v>
      </c>
    </row>
    <row r="831" spans="1:15" x14ac:dyDescent="0.25">
      <c r="A831" s="41" t="s">
        <v>4177</v>
      </c>
      <c r="B831" s="41" t="s">
        <v>4176</v>
      </c>
      <c r="C831" s="41" t="s">
        <v>3667</v>
      </c>
      <c r="D831" s="41" t="s">
        <v>3666</v>
      </c>
      <c r="E831" s="41" t="s">
        <v>4175</v>
      </c>
      <c r="F831" s="41" t="s">
        <v>4091</v>
      </c>
      <c r="G831" s="46">
        <v>8</v>
      </c>
      <c r="H831" s="46">
        <v>1</v>
      </c>
      <c r="I831" s="46">
        <v>1</v>
      </c>
      <c r="J831" s="41" t="s">
        <v>3663</v>
      </c>
      <c r="K831" s="41" t="s">
        <v>4096</v>
      </c>
      <c r="L831" s="41" t="s">
        <v>4174</v>
      </c>
      <c r="M831" s="41" t="s">
        <v>4173</v>
      </c>
      <c r="N831" s="41" t="s">
        <v>4117</v>
      </c>
      <c r="O831" s="41" t="s">
        <v>4172</v>
      </c>
    </row>
    <row r="832" spans="1:15" x14ac:dyDescent="0.25">
      <c r="A832" s="41" t="s">
        <v>4171</v>
      </c>
      <c r="B832" s="41" t="s">
        <v>4150</v>
      </c>
      <c r="C832" s="41" t="s">
        <v>3667</v>
      </c>
      <c r="D832" s="41" t="s">
        <v>3666</v>
      </c>
      <c r="E832" s="41" t="s">
        <v>4170</v>
      </c>
      <c r="F832" s="41" t="s">
        <v>4091</v>
      </c>
      <c r="G832" s="46">
        <v>8</v>
      </c>
      <c r="H832" s="46">
        <v>1</v>
      </c>
      <c r="I832" s="46">
        <v>1</v>
      </c>
      <c r="J832" s="41" t="s">
        <v>3663</v>
      </c>
      <c r="K832" s="41" t="s">
        <v>528</v>
      </c>
      <c r="L832" s="41" t="s">
        <v>4161</v>
      </c>
      <c r="M832" s="41" t="s">
        <v>3788</v>
      </c>
      <c r="N832" s="41" t="s">
        <v>3671</v>
      </c>
      <c r="O832" s="41" t="s">
        <v>3670</v>
      </c>
    </row>
    <row r="833" spans="1:15" x14ac:dyDescent="0.25">
      <c r="A833" s="41" t="s">
        <v>4166</v>
      </c>
      <c r="B833" s="41" t="s">
        <v>4150</v>
      </c>
      <c r="C833" s="41" t="s">
        <v>3667</v>
      </c>
      <c r="D833" s="41" t="s">
        <v>4169</v>
      </c>
      <c r="E833" s="41" t="s">
        <v>4167</v>
      </c>
      <c r="F833" s="41" t="s">
        <v>4091</v>
      </c>
      <c r="G833" s="46">
        <v>8</v>
      </c>
      <c r="H833" s="46">
        <v>1</v>
      </c>
      <c r="I833" s="46">
        <v>1</v>
      </c>
      <c r="J833" s="41" t="s">
        <v>3663</v>
      </c>
      <c r="K833" s="41" t="s">
        <v>4165</v>
      </c>
      <c r="L833" s="41" t="s">
        <v>4148</v>
      </c>
      <c r="M833" s="41" t="s">
        <v>3778</v>
      </c>
      <c r="N833" s="41" t="s">
        <v>3671</v>
      </c>
      <c r="O833" s="41" t="s">
        <v>3670</v>
      </c>
    </row>
    <row r="834" spans="1:15" x14ac:dyDescent="0.25">
      <c r="A834" s="41" t="s">
        <v>4166</v>
      </c>
      <c r="B834" s="41" t="s">
        <v>4150</v>
      </c>
      <c r="C834" s="41" t="s">
        <v>3667</v>
      </c>
      <c r="D834" s="41" t="s">
        <v>4168</v>
      </c>
      <c r="E834" s="41" t="s">
        <v>4167</v>
      </c>
      <c r="F834" s="41" t="s">
        <v>4091</v>
      </c>
      <c r="G834" s="46">
        <v>8</v>
      </c>
      <c r="H834" s="46">
        <v>1</v>
      </c>
      <c r="I834" s="46">
        <v>1</v>
      </c>
      <c r="J834" s="41" t="s">
        <v>3663</v>
      </c>
      <c r="K834" s="41" t="s">
        <v>4165</v>
      </c>
      <c r="L834" s="41" t="s">
        <v>4148</v>
      </c>
      <c r="M834" s="41" t="s">
        <v>3778</v>
      </c>
      <c r="N834" s="41" t="s">
        <v>3671</v>
      </c>
      <c r="O834" s="41" t="s">
        <v>3670</v>
      </c>
    </row>
    <row r="835" spans="1:15" x14ac:dyDescent="0.25">
      <c r="A835" s="41" t="s">
        <v>4166</v>
      </c>
      <c r="B835" s="41" t="s">
        <v>4150</v>
      </c>
      <c r="C835" s="41" t="s">
        <v>3667</v>
      </c>
      <c r="D835" s="41" t="s">
        <v>3666</v>
      </c>
      <c r="E835" s="41" t="s">
        <v>3606</v>
      </c>
      <c r="F835" s="41" t="s">
        <v>4091</v>
      </c>
      <c r="G835" s="46">
        <v>8</v>
      </c>
      <c r="H835" s="46">
        <v>1</v>
      </c>
      <c r="I835" s="46">
        <v>0</v>
      </c>
      <c r="J835" s="41" t="s">
        <v>3663</v>
      </c>
      <c r="K835" s="41" t="s">
        <v>4165</v>
      </c>
      <c r="L835" s="41" t="s">
        <v>4148</v>
      </c>
      <c r="M835" s="41" t="s">
        <v>3778</v>
      </c>
      <c r="N835" s="41" t="s">
        <v>3671</v>
      </c>
      <c r="O835" s="41" t="s">
        <v>3670</v>
      </c>
    </row>
    <row r="836" spans="1:15" x14ac:dyDescent="0.25">
      <c r="A836" s="41" t="s">
        <v>4164</v>
      </c>
      <c r="B836" s="41" t="s">
        <v>4163</v>
      </c>
      <c r="C836" s="41" t="s">
        <v>3667</v>
      </c>
      <c r="D836" s="41" t="s">
        <v>3666</v>
      </c>
      <c r="E836" s="41" t="s">
        <v>4162</v>
      </c>
      <c r="F836" s="41" t="s">
        <v>4091</v>
      </c>
      <c r="G836" s="46">
        <v>8</v>
      </c>
      <c r="H836" s="46">
        <v>1</v>
      </c>
      <c r="I836" s="46">
        <v>1</v>
      </c>
      <c r="J836" s="41" t="s">
        <v>3663</v>
      </c>
      <c r="K836" s="41" t="s">
        <v>528</v>
      </c>
      <c r="L836" s="41" t="s">
        <v>4161</v>
      </c>
      <c r="M836" s="41" t="s">
        <v>3778</v>
      </c>
      <c r="N836" s="41" t="s">
        <v>3671</v>
      </c>
      <c r="O836" s="41" t="s">
        <v>3670</v>
      </c>
    </row>
    <row r="837" spans="1:15" x14ac:dyDescent="0.25">
      <c r="A837" s="41" t="s">
        <v>4160</v>
      </c>
      <c r="B837" s="41" t="s">
        <v>4158</v>
      </c>
      <c r="C837" s="41" t="s">
        <v>3674</v>
      </c>
      <c r="D837" s="41" t="s">
        <v>3666</v>
      </c>
      <c r="E837" s="41" t="s">
        <v>3606</v>
      </c>
      <c r="F837" s="41" t="s">
        <v>4091</v>
      </c>
      <c r="G837" s="46">
        <v>0</v>
      </c>
      <c r="H837" s="46">
        <v>0</v>
      </c>
      <c r="I837" s="46">
        <v>0</v>
      </c>
      <c r="J837" s="41" t="s">
        <v>3663</v>
      </c>
      <c r="K837" s="41" t="s">
        <v>4096</v>
      </c>
      <c r="L837" s="41" t="s">
        <v>4157</v>
      </c>
      <c r="M837" s="41" t="s">
        <v>3788</v>
      </c>
      <c r="N837" s="41" t="s">
        <v>3671</v>
      </c>
      <c r="O837" s="41" t="s">
        <v>3670</v>
      </c>
    </row>
    <row r="838" spans="1:15" x14ac:dyDescent="0.25">
      <c r="A838" s="41" t="s">
        <v>4159</v>
      </c>
      <c r="B838" s="41" t="s">
        <v>4158</v>
      </c>
      <c r="C838" s="41" t="s">
        <v>3674</v>
      </c>
      <c r="D838" s="41" t="s">
        <v>3666</v>
      </c>
      <c r="E838" s="41" t="s">
        <v>3606</v>
      </c>
      <c r="F838" s="41" t="s">
        <v>4091</v>
      </c>
      <c r="G838" s="46">
        <v>0</v>
      </c>
      <c r="H838" s="46">
        <v>0</v>
      </c>
      <c r="I838" s="46">
        <v>0</v>
      </c>
      <c r="J838" s="41" t="s">
        <v>3663</v>
      </c>
      <c r="K838" s="41" t="s">
        <v>4096</v>
      </c>
      <c r="L838" s="41" t="s">
        <v>4157</v>
      </c>
      <c r="M838" s="41" t="s">
        <v>3788</v>
      </c>
      <c r="N838" s="41" t="s">
        <v>4117</v>
      </c>
      <c r="O838" s="41" t="s">
        <v>4156</v>
      </c>
    </row>
    <row r="839" spans="1:15" x14ac:dyDescent="0.25">
      <c r="A839" s="41" t="s">
        <v>4155</v>
      </c>
      <c r="B839" s="41" t="s">
        <v>4154</v>
      </c>
      <c r="C839" s="41" t="s">
        <v>3667</v>
      </c>
      <c r="D839" s="41" t="s">
        <v>3666</v>
      </c>
      <c r="E839" s="41" t="s">
        <v>4153</v>
      </c>
      <c r="F839" s="41" t="s">
        <v>4091</v>
      </c>
      <c r="G839" s="46">
        <v>8</v>
      </c>
      <c r="H839" s="46">
        <v>1</v>
      </c>
      <c r="I839" s="46">
        <v>1</v>
      </c>
      <c r="J839" s="41" t="s">
        <v>3663</v>
      </c>
      <c r="K839" s="41" t="s">
        <v>4096</v>
      </c>
      <c r="L839" s="41" t="s">
        <v>4152</v>
      </c>
      <c r="M839" s="41" t="s">
        <v>3788</v>
      </c>
      <c r="N839" s="41" t="s">
        <v>3671</v>
      </c>
      <c r="O839" s="41" t="s">
        <v>3670</v>
      </c>
    </row>
    <row r="840" spans="1:15" x14ac:dyDescent="0.25">
      <c r="A840" s="41" t="s">
        <v>4151</v>
      </c>
      <c r="B840" s="41" t="s">
        <v>4150</v>
      </c>
      <c r="C840" s="41" t="s">
        <v>3667</v>
      </c>
      <c r="D840" s="41" t="s">
        <v>3666</v>
      </c>
      <c r="E840" s="41" t="s">
        <v>4149</v>
      </c>
      <c r="F840" s="41" t="s">
        <v>4091</v>
      </c>
      <c r="G840" s="46">
        <v>8</v>
      </c>
      <c r="H840" s="46">
        <v>1</v>
      </c>
      <c r="I840" s="46">
        <v>1</v>
      </c>
      <c r="J840" s="41" t="s">
        <v>3663</v>
      </c>
      <c r="K840" s="41" t="s">
        <v>528</v>
      </c>
      <c r="L840" s="41" t="s">
        <v>4148</v>
      </c>
      <c r="M840" s="41" t="s">
        <v>3778</v>
      </c>
      <c r="N840" s="41" t="s">
        <v>3671</v>
      </c>
      <c r="O840" s="41" t="s">
        <v>3670</v>
      </c>
    </row>
    <row r="841" spans="1:15" x14ac:dyDescent="0.25">
      <c r="A841" s="41" t="s">
        <v>4147</v>
      </c>
      <c r="B841" s="41" t="s">
        <v>4146</v>
      </c>
      <c r="C841" s="41" t="s">
        <v>3674</v>
      </c>
      <c r="D841" s="41" t="s">
        <v>3666</v>
      </c>
      <c r="E841" s="41" t="s">
        <v>3606</v>
      </c>
      <c r="F841" s="41" t="s">
        <v>4091</v>
      </c>
      <c r="G841" s="46">
        <v>0</v>
      </c>
      <c r="H841" s="46">
        <v>0</v>
      </c>
      <c r="I841" s="46">
        <v>0</v>
      </c>
      <c r="J841" s="41" t="s">
        <v>3663</v>
      </c>
      <c r="K841" s="41" t="s">
        <v>4096</v>
      </c>
      <c r="L841" s="41" t="s">
        <v>4145</v>
      </c>
      <c r="M841" s="41" t="s">
        <v>3778</v>
      </c>
      <c r="N841" s="41" t="s">
        <v>3671</v>
      </c>
      <c r="O841" s="41" t="s">
        <v>3670</v>
      </c>
    </row>
    <row r="842" spans="1:15" x14ac:dyDescent="0.25">
      <c r="A842" s="41" t="s">
        <v>4144</v>
      </c>
      <c r="B842" s="41" t="s">
        <v>4143</v>
      </c>
      <c r="C842" s="41" t="s">
        <v>3674</v>
      </c>
      <c r="D842" s="41" t="s">
        <v>3666</v>
      </c>
      <c r="E842" s="41" t="s">
        <v>3606</v>
      </c>
      <c r="F842" s="41" t="s">
        <v>4091</v>
      </c>
      <c r="G842" s="46">
        <v>0</v>
      </c>
      <c r="H842" s="46">
        <v>0</v>
      </c>
      <c r="I842" s="46">
        <v>0</v>
      </c>
      <c r="J842" s="41" t="s">
        <v>3663</v>
      </c>
      <c r="K842" s="41" t="s">
        <v>4096</v>
      </c>
      <c r="L842" s="41" t="s">
        <v>4142</v>
      </c>
      <c r="M842" s="41" t="s">
        <v>3778</v>
      </c>
      <c r="N842" s="41" t="s">
        <v>3671</v>
      </c>
      <c r="O842" s="41" t="s">
        <v>3670</v>
      </c>
    </row>
    <row r="843" spans="1:15" x14ac:dyDescent="0.25">
      <c r="A843" s="41" t="s">
        <v>4141</v>
      </c>
      <c r="B843" s="41" t="s">
        <v>4121</v>
      </c>
      <c r="C843" s="41" t="s">
        <v>3674</v>
      </c>
      <c r="D843" s="41" t="s">
        <v>3666</v>
      </c>
      <c r="E843" s="41" t="s">
        <v>3606</v>
      </c>
      <c r="F843" s="41" t="s">
        <v>4091</v>
      </c>
      <c r="G843" s="46">
        <v>0</v>
      </c>
      <c r="H843" s="46">
        <v>0</v>
      </c>
      <c r="I843" s="46">
        <v>0</v>
      </c>
      <c r="J843" s="41" t="s">
        <v>3663</v>
      </c>
      <c r="K843" s="41" t="s">
        <v>4120</v>
      </c>
      <c r="L843" s="41" t="s">
        <v>4119</v>
      </c>
      <c r="M843" s="41" t="s">
        <v>4118</v>
      </c>
      <c r="N843" s="41" t="s">
        <v>4117</v>
      </c>
      <c r="O843" s="41" t="s">
        <v>4116</v>
      </c>
    </row>
    <row r="844" spans="1:15" x14ac:dyDescent="0.25">
      <c r="A844" s="41" t="s">
        <v>4140</v>
      </c>
      <c r="B844" s="41" t="s">
        <v>4121</v>
      </c>
      <c r="C844" s="41" t="s">
        <v>3667</v>
      </c>
      <c r="D844" s="41" t="s">
        <v>3666</v>
      </c>
      <c r="E844" s="41" t="s">
        <v>4139</v>
      </c>
      <c r="F844" s="41" t="s">
        <v>4091</v>
      </c>
      <c r="G844" s="46">
        <v>6</v>
      </c>
      <c r="H844" s="46">
        <v>0.75</v>
      </c>
      <c r="I844" s="46">
        <v>0.75</v>
      </c>
      <c r="J844" s="41" t="s">
        <v>3663</v>
      </c>
      <c r="K844" s="41" t="s">
        <v>4120</v>
      </c>
      <c r="L844" s="41" t="s">
        <v>4119</v>
      </c>
      <c r="M844" s="41" t="s">
        <v>4118</v>
      </c>
      <c r="N844" s="41" t="s">
        <v>4117</v>
      </c>
      <c r="O844" s="41" t="s">
        <v>4116</v>
      </c>
    </row>
    <row r="845" spans="1:15" x14ac:dyDescent="0.25">
      <c r="A845" s="41" t="s">
        <v>4138</v>
      </c>
      <c r="B845" s="41" t="s">
        <v>4121</v>
      </c>
      <c r="C845" s="41" t="s">
        <v>3667</v>
      </c>
      <c r="D845" s="41" t="s">
        <v>3666</v>
      </c>
      <c r="E845" s="41" t="s">
        <v>4137</v>
      </c>
      <c r="F845" s="41" t="s">
        <v>4091</v>
      </c>
      <c r="G845" s="46">
        <v>8</v>
      </c>
      <c r="H845" s="46">
        <v>1</v>
      </c>
      <c r="I845" s="46">
        <v>1</v>
      </c>
      <c r="J845" s="41" t="s">
        <v>3663</v>
      </c>
      <c r="K845" s="41" t="s">
        <v>4120</v>
      </c>
      <c r="L845" s="41" t="s">
        <v>4119</v>
      </c>
      <c r="M845" s="41" t="s">
        <v>4118</v>
      </c>
      <c r="N845" s="41" t="s">
        <v>4117</v>
      </c>
      <c r="O845" s="41" t="s">
        <v>4116</v>
      </c>
    </row>
    <row r="846" spans="1:15" x14ac:dyDescent="0.25">
      <c r="A846" s="41" t="s">
        <v>4136</v>
      </c>
      <c r="B846" s="41" t="s">
        <v>4121</v>
      </c>
      <c r="C846" s="41" t="s">
        <v>3667</v>
      </c>
      <c r="D846" s="41" t="s">
        <v>3666</v>
      </c>
      <c r="E846" s="41" t="s">
        <v>4135</v>
      </c>
      <c r="F846" s="41" t="s">
        <v>4091</v>
      </c>
      <c r="G846" s="46">
        <v>8</v>
      </c>
      <c r="H846" s="46">
        <v>1</v>
      </c>
      <c r="I846" s="46">
        <v>1</v>
      </c>
      <c r="J846" s="41" t="s">
        <v>3663</v>
      </c>
      <c r="K846" s="41" t="s">
        <v>4120</v>
      </c>
      <c r="L846" s="41" t="s">
        <v>4119</v>
      </c>
      <c r="M846" s="41" t="s">
        <v>4118</v>
      </c>
      <c r="N846" s="41" t="s">
        <v>4117</v>
      </c>
      <c r="O846" s="41" t="s">
        <v>4116</v>
      </c>
    </row>
    <row r="847" spans="1:15" x14ac:dyDescent="0.25">
      <c r="A847" s="41" t="s">
        <v>4134</v>
      </c>
      <c r="B847" s="41" t="s">
        <v>4129</v>
      </c>
      <c r="C847" s="41" t="s">
        <v>3667</v>
      </c>
      <c r="D847" s="41" t="s">
        <v>3666</v>
      </c>
      <c r="E847" s="41" t="s">
        <v>4133</v>
      </c>
      <c r="F847" s="41" t="s">
        <v>4091</v>
      </c>
      <c r="G847" s="46">
        <v>8</v>
      </c>
      <c r="H847" s="46">
        <v>1</v>
      </c>
      <c r="I847" s="46">
        <v>1</v>
      </c>
      <c r="J847" s="41" t="s">
        <v>3663</v>
      </c>
      <c r="K847" s="41" t="s">
        <v>4120</v>
      </c>
      <c r="L847" s="41" t="s">
        <v>4119</v>
      </c>
      <c r="M847" s="41" t="s">
        <v>4127</v>
      </c>
      <c r="N847" s="41" t="s">
        <v>4126</v>
      </c>
      <c r="O847" s="41" t="s">
        <v>4125</v>
      </c>
    </row>
    <row r="848" spans="1:15" x14ac:dyDescent="0.25">
      <c r="A848" s="41" t="s">
        <v>4132</v>
      </c>
      <c r="B848" s="41" t="s">
        <v>4129</v>
      </c>
      <c r="C848" s="41" t="s">
        <v>3667</v>
      </c>
      <c r="D848" s="41" t="s">
        <v>3666</v>
      </c>
      <c r="E848" s="41" t="s">
        <v>4131</v>
      </c>
      <c r="F848" s="41" t="s">
        <v>4091</v>
      </c>
      <c r="G848" s="46">
        <v>3.8</v>
      </c>
      <c r="H848" s="46">
        <v>0.47499999999999998</v>
      </c>
      <c r="I848" s="46">
        <v>0.47499999999999998</v>
      </c>
      <c r="J848" s="41" t="s">
        <v>3663</v>
      </c>
      <c r="K848" s="41" t="s">
        <v>4120</v>
      </c>
      <c r="L848" s="41" t="s">
        <v>4119</v>
      </c>
      <c r="M848" s="41" t="s">
        <v>4127</v>
      </c>
      <c r="N848" s="41" t="s">
        <v>4126</v>
      </c>
      <c r="O848" s="41" t="s">
        <v>4125</v>
      </c>
    </row>
    <row r="849" spans="1:15" x14ac:dyDescent="0.25">
      <c r="A849" s="41" t="s">
        <v>4130</v>
      </c>
      <c r="B849" s="41" t="s">
        <v>4129</v>
      </c>
      <c r="C849" s="41" t="s">
        <v>3667</v>
      </c>
      <c r="D849" s="41" t="s">
        <v>3666</v>
      </c>
      <c r="E849" s="41" t="s">
        <v>4128</v>
      </c>
      <c r="F849" s="41" t="s">
        <v>4091</v>
      </c>
      <c r="G849" s="46">
        <v>3.8</v>
      </c>
      <c r="H849" s="46">
        <v>0.47499999999999998</v>
      </c>
      <c r="I849" s="46">
        <v>0.47499999999999998</v>
      </c>
      <c r="J849" s="41" t="s">
        <v>3663</v>
      </c>
      <c r="K849" s="41" t="s">
        <v>4120</v>
      </c>
      <c r="L849" s="41" t="s">
        <v>4119</v>
      </c>
      <c r="M849" s="41" t="s">
        <v>4127</v>
      </c>
      <c r="N849" s="41" t="s">
        <v>4126</v>
      </c>
      <c r="O849" s="41" t="s">
        <v>4125</v>
      </c>
    </row>
    <row r="850" spans="1:15" x14ac:dyDescent="0.25">
      <c r="A850" s="41" t="s">
        <v>4124</v>
      </c>
      <c r="B850" s="41" t="s">
        <v>4121</v>
      </c>
      <c r="C850" s="41" t="s">
        <v>3667</v>
      </c>
      <c r="D850" s="41" t="s">
        <v>3666</v>
      </c>
      <c r="E850" s="41" t="s">
        <v>4123</v>
      </c>
      <c r="F850" s="41" t="s">
        <v>4091</v>
      </c>
      <c r="G850" s="46">
        <v>3.8</v>
      </c>
      <c r="H850" s="46">
        <v>0.47499999999999998</v>
      </c>
      <c r="I850" s="46">
        <v>0.47499999999999998</v>
      </c>
      <c r="J850" s="41" t="s">
        <v>3663</v>
      </c>
      <c r="K850" s="41" t="s">
        <v>4120</v>
      </c>
      <c r="L850" s="41" t="s">
        <v>4119</v>
      </c>
      <c r="M850" s="41" t="s">
        <v>4118</v>
      </c>
      <c r="N850" s="41" t="s">
        <v>4117</v>
      </c>
      <c r="O850" s="41" t="s">
        <v>4116</v>
      </c>
    </row>
    <row r="851" spans="1:15" x14ac:dyDescent="0.25">
      <c r="A851" s="41" t="s">
        <v>4122</v>
      </c>
      <c r="B851" s="41" t="s">
        <v>4121</v>
      </c>
      <c r="C851" s="41" t="s">
        <v>3667</v>
      </c>
      <c r="D851" s="41" t="s">
        <v>3666</v>
      </c>
      <c r="E851" s="41" t="s">
        <v>3606</v>
      </c>
      <c r="F851" s="41" t="s">
        <v>4091</v>
      </c>
      <c r="G851" s="46">
        <v>3.8</v>
      </c>
      <c r="H851" s="46">
        <v>0.47499999999999998</v>
      </c>
      <c r="I851" s="46">
        <v>0</v>
      </c>
      <c r="J851" s="41" t="s">
        <v>3663</v>
      </c>
      <c r="K851" s="41" t="s">
        <v>4120</v>
      </c>
      <c r="L851" s="41" t="s">
        <v>4119</v>
      </c>
      <c r="M851" s="41" t="s">
        <v>4118</v>
      </c>
      <c r="N851" s="41" t="s">
        <v>4117</v>
      </c>
      <c r="O851" s="41" t="s">
        <v>4116</v>
      </c>
    </row>
    <row r="852" spans="1:15" x14ac:dyDescent="0.25">
      <c r="A852" s="41" t="s">
        <v>4115</v>
      </c>
      <c r="B852" s="41" t="s">
        <v>4114</v>
      </c>
      <c r="C852" s="41" t="s">
        <v>3667</v>
      </c>
      <c r="D852" s="41" t="s">
        <v>3666</v>
      </c>
      <c r="E852" s="41" t="s">
        <v>4113</v>
      </c>
      <c r="F852" s="41" t="s">
        <v>4091</v>
      </c>
      <c r="G852" s="46">
        <v>8</v>
      </c>
      <c r="H852" s="46">
        <v>1</v>
      </c>
      <c r="I852" s="46">
        <v>1</v>
      </c>
      <c r="J852" s="41" t="s">
        <v>3663</v>
      </c>
      <c r="K852" s="41" t="s">
        <v>659</v>
      </c>
      <c r="L852" s="41" t="s">
        <v>4112</v>
      </c>
      <c r="M852" s="41" t="s">
        <v>4111</v>
      </c>
      <c r="N852" s="41" t="s">
        <v>3659</v>
      </c>
      <c r="O852" s="41" t="s">
        <v>3658</v>
      </c>
    </row>
    <row r="853" spans="1:15" x14ac:dyDescent="0.25">
      <c r="A853" s="41" t="s">
        <v>4110</v>
      </c>
      <c r="B853" s="41" t="s">
        <v>4109</v>
      </c>
      <c r="C853" s="41" t="s">
        <v>3667</v>
      </c>
      <c r="D853" s="41" t="s">
        <v>3666</v>
      </c>
      <c r="E853" s="41" t="s">
        <v>4108</v>
      </c>
      <c r="F853" s="41" t="s">
        <v>4091</v>
      </c>
      <c r="G853" s="46">
        <v>8</v>
      </c>
      <c r="H853" s="46">
        <v>1</v>
      </c>
      <c r="I853" s="46">
        <v>1</v>
      </c>
      <c r="J853" s="41" t="s">
        <v>3663</v>
      </c>
      <c r="K853" s="41" t="s">
        <v>4100</v>
      </c>
      <c r="L853" s="41" t="s">
        <v>4107</v>
      </c>
      <c r="M853" s="41" t="s">
        <v>4106</v>
      </c>
      <c r="N853" s="41" t="s">
        <v>3659</v>
      </c>
      <c r="O853" s="41" t="s">
        <v>3658</v>
      </c>
    </row>
    <row r="854" spans="1:15" x14ac:dyDescent="0.25">
      <c r="A854" s="41" t="s">
        <v>4103</v>
      </c>
      <c r="B854" s="41" t="s">
        <v>4102</v>
      </c>
      <c r="C854" s="41" t="s">
        <v>3674</v>
      </c>
      <c r="D854" s="41" t="s">
        <v>4105</v>
      </c>
      <c r="E854" s="41" t="s">
        <v>3606</v>
      </c>
      <c r="F854" s="41" t="s">
        <v>4091</v>
      </c>
      <c r="G854" s="46">
        <v>0</v>
      </c>
      <c r="H854" s="46">
        <v>0</v>
      </c>
      <c r="I854" s="46">
        <v>0</v>
      </c>
      <c r="J854" s="41" t="s">
        <v>3663</v>
      </c>
      <c r="K854" s="41" t="s">
        <v>4100</v>
      </c>
      <c r="L854" s="41" t="s">
        <v>4099</v>
      </c>
      <c r="M854" s="41" t="s">
        <v>3788</v>
      </c>
      <c r="N854" s="41" t="s">
        <v>3671</v>
      </c>
      <c r="O854" s="41" t="s">
        <v>3670</v>
      </c>
    </row>
    <row r="855" spans="1:15" x14ac:dyDescent="0.25">
      <c r="A855" s="41" t="s">
        <v>4103</v>
      </c>
      <c r="B855" s="41" t="s">
        <v>4102</v>
      </c>
      <c r="C855" s="41" t="s">
        <v>3667</v>
      </c>
      <c r="D855" s="41" t="s">
        <v>4104</v>
      </c>
      <c r="E855" s="41" t="s">
        <v>4101</v>
      </c>
      <c r="F855" s="41" t="s">
        <v>4091</v>
      </c>
      <c r="G855" s="46">
        <v>8</v>
      </c>
      <c r="H855" s="46">
        <v>1</v>
      </c>
      <c r="I855" s="46">
        <v>1</v>
      </c>
      <c r="J855" s="41" t="s">
        <v>3663</v>
      </c>
      <c r="K855" s="41" t="s">
        <v>4100</v>
      </c>
      <c r="L855" s="41" t="s">
        <v>4099</v>
      </c>
      <c r="M855" s="41" t="s">
        <v>3788</v>
      </c>
      <c r="N855" s="41" t="s">
        <v>3671</v>
      </c>
      <c r="O855" s="41" t="s">
        <v>3670</v>
      </c>
    </row>
    <row r="856" spans="1:15" x14ac:dyDescent="0.25">
      <c r="A856" s="41" t="s">
        <v>4103</v>
      </c>
      <c r="B856" s="41" t="s">
        <v>4102</v>
      </c>
      <c r="C856" s="41" t="s">
        <v>3667</v>
      </c>
      <c r="D856" s="41" t="s">
        <v>3666</v>
      </c>
      <c r="E856" s="41" t="s">
        <v>4101</v>
      </c>
      <c r="F856" s="41" t="s">
        <v>4091</v>
      </c>
      <c r="G856" s="46">
        <v>8</v>
      </c>
      <c r="H856" s="46">
        <v>1</v>
      </c>
      <c r="I856" s="46">
        <v>1</v>
      </c>
      <c r="J856" s="41" t="s">
        <v>3663</v>
      </c>
      <c r="K856" s="41" t="s">
        <v>4100</v>
      </c>
      <c r="L856" s="41" t="s">
        <v>4099</v>
      </c>
      <c r="M856" s="41" t="s">
        <v>3788</v>
      </c>
      <c r="N856" s="41" t="s">
        <v>3671</v>
      </c>
      <c r="O856" s="41" t="s">
        <v>3670</v>
      </c>
    </row>
    <row r="857" spans="1:15" x14ac:dyDescent="0.25">
      <c r="A857" s="41" t="s">
        <v>4098</v>
      </c>
      <c r="B857" s="41" t="s">
        <v>3675</v>
      </c>
      <c r="C857" s="41" t="s">
        <v>3667</v>
      </c>
      <c r="D857" s="41" t="s">
        <v>3702</v>
      </c>
      <c r="E857" s="41" t="s">
        <v>4097</v>
      </c>
      <c r="F857" s="41" t="s">
        <v>4091</v>
      </c>
      <c r="G857" s="46">
        <v>8</v>
      </c>
      <c r="H857" s="46">
        <v>1</v>
      </c>
      <c r="I857" s="46">
        <v>1</v>
      </c>
      <c r="J857" s="41" t="s">
        <v>3663</v>
      </c>
      <c r="K857" s="41" t="s">
        <v>4096</v>
      </c>
      <c r="L857" s="41" t="s">
        <v>4095</v>
      </c>
      <c r="M857" s="41" t="s">
        <v>3788</v>
      </c>
      <c r="N857" s="41" t="s">
        <v>3671</v>
      </c>
      <c r="O857" s="41" t="s">
        <v>3670</v>
      </c>
    </row>
    <row r="858" spans="1:15" x14ac:dyDescent="0.25">
      <c r="A858" s="41" t="s">
        <v>4098</v>
      </c>
      <c r="B858" s="41" t="s">
        <v>3675</v>
      </c>
      <c r="C858" s="41" t="s">
        <v>3667</v>
      </c>
      <c r="D858" s="41" t="s">
        <v>3666</v>
      </c>
      <c r="E858" s="41" t="s">
        <v>4097</v>
      </c>
      <c r="F858" s="41" t="s">
        <v>4091</v>
      </c>
      <c r="G858" s="46">
        <v>8</v>
      </c>
      <c r="H858" s="46">
        <v>1</v>
      </c>
      <c r="I858" s="46">
        <v>1</v>
      </c>
      <c r="J858" s="41" t="s">
        <v>3663</v>
      </c>
      <c r="K858" s="41" t="s">
        <v>4096</v>
      </c>
      <c r="L858" s="41" t="s">
        <v>4095</v>
      </c>
      <c r="M858" s="41" t="s">
        <v>3788</v>
      </c>
      <c r="N858" s="41" t="s">
        <v>3671</v>
      </c>
      <c r="O858" s="41" t="s">
        <v>3670</v>
      </c>
    </row>
    <row r="859" spans="1:15" x14ac:dyDescent="0.25">
      <c r="A859" s="41" t="s">
        <v>4094</v>
      </c>
      <c r="B859" s="41" t="s">
        <v>4093</v>
      </c>
      <c r="C859" s="41" t="s">
        <v>3667</v>
      </c>
      <c r="D859" s="41" t="s">
        <v>3666</v>
      </c>
      <c r="E859" s="41" t="s">
        <v>4092</v>
      </c>
      <c r="F859" s="41" t="s">
        <v>4091</v>
      </c>
      <c r="G859" s="46">
        <v>8</v>
      </c>
      <c r="H859" s="46">
        <v>1</v>
      </c>
      <c r="I859" s="46">
        <v>1</v>
      </c>
      <c r="J859" s="41" t="s">
        <v>3663</v>
      </c>
      <c r="K859" s="41" t="s">
        <v>528</v>
      </c>
      <c r="L859" s="41" t="s">
        <v>4090</v>
      </c>
      <c r="M859" s="41" t="s">
        <v>3778</v>
      </c>
      <c r="N859" s="41" t="s">
        <v>3671</v>
      </c>
      <c r="O859" s="41" t="s">
        <v>3670</v>
      </c>
    </row>
    <row r="860" spans="1:15" x14ac:dyDescent="0.25">
      <c r="A860" s="41" t="s">
        <v>4089</v>
      </c>
      <c r="B860" s="41" t="s">
        <v>619</v>
      </c>
      <c r="C860" s="41" t="s">
        <v>3667</v>
      </c>
      <c r="D860" s="41" t="s">
        <v>3666</v>
      </c>
      <c r="E860" s="41" t="s">
        <v>4088</v>
      </c>
      <c r="F860" s="41" t="s">
        <v>3664</v>
      </c>
      <c r="G860" s="46">
        <v>8</v>
      </c>
      <c r="H860" s="46">
        <v>1</v>
      </c>
      <c r="I860" s="46">
        <v>1</v>
      </c>
      <c r="J860" s="41" t="s">
        <v>3663</v>
      </c>
      <c r="K860" s="41" t="s">
        <v>3684</v>
      </c>
      <c r="L860" s="41" t="s">
        <v>4013</v>
      </c>
      <c r="M860" s="41" t="s">
        <v>4070</v>
      </c>
      <c r="N860" s="41" t="s">
        <v>950</v>
      </c>
      <c r="O860" s="41" t="s">
        <v>950</v>
      </c>
    </row>
    <row r="861" spans="1:15" x14ac:dyDescent="0.25">
      <c r="A861" s="41" t="s">
        <v>4087</v>
      </c>
      <c r="B861" s="41" t="s">
        <v>619</v>
      </c>
      <c r="C861" s="41" t="s">
        <v>3667</v>
      </c>
      <c r="D861" s="41" t="s">
        <v>3666</v>
      </c>
      <c r="E861" s="41" t="s">
        <v>4086</v>
      </c>
      <c r="F861" s="41" t="s">
        <v>3664</v>
      </c>
      <c r="G861" s="46">
        <v>8</v>
      </c>
      <c r="H861" s="46">
        <v>1</v>
      </c>
      <c r="I861" s="46">
        <v>1</v>
      </c>
      <c r="J861" s="41" t="s">
        <v>3663</v>
      </c>
      <c r="K861" s="41" t="s">
        <v>3684</v>
      </c>
      <c r="L861" s="41" t="s">
        <v>4013</v>
      </c>
      <c r="M861" s="41" t="s">
        <v>4070</v>
      </c>
      <c r="N861" s="41" t="s">
        <v>950</v>
      </c>
      <c r="O861" s="41" t="s">
        <v>950</v>
      </c>
    </row>
    <row r="862" spans="1:15" x14ac:dyDescent="0.25">
      <c r="A862" s="41" t="s">
        <v>4085</v>
      </c>
      <c r="B862" s="41" t="s">
        <v>619</v>
      </c>
      <c r="C862" s="41" t="s">
        <v>3667</v>
      </c>
      <c r="D862" s="41" t="s">
        <v>3666</v>
      </c>
      <c r="E862" s="41" t="s">
        <v>4084</v>
      </c>
      <c r="F862" s="41" t="s">
        <v>3664</v>
      </c>
      <c r="G862" s="46">
        <v>8</v>
      </c>
      <c r="H862" s="46">
        <v>1</v>
      </c>
      <c r="I862" s="46">
        <v>1</v>
      </c>
      <c r="J862" s="41" t="s">
        <v>3663</v>
      </c>
      <c r="K862" s="41" t="s">
        <v>3684</v>
      </c>
      <c r="L862" s="41" t="s">
        <v>4013</v>
      </c>
      <c r="M862" s="41" t="s">
        <v>4070</v>
      </c>
      <c r="N862" s="41" t="s">
        <v>950</v>
      </c>
      <c r="O862" s="41" t="s">
        <v>950</v>
      </c>
    </row>
    <row r="863" spans="1:15" x14ac:dyDescent="0.25">
      <c r="A863" s="41" t="s">
        <v>4083</v>
      </c>
      <c r="B863" s="41" t="s">
        <v>619</v>
      </c>
      <c r="C863" s="41" t="s">
        <v>3667</v>
      </c>
      <c r="D863" s="41" t="s">
        <v>3666</v>
      </c>
      <c r="E863" s="41" t="s">
        <v>4082</v>
      </c>
      <c r="F863" s="41" t="s">
        <v>3664</v>
      </c>
      <c r="G863" s="46">
        <v>8</v>
      </c>
      <c r="H863" s="46">
        <v>1</v>
      </c>
      <c r="I863" s="46">
        <v>1</v>
      </c>
      <c r="J863" s="41" t="s">
        <v>3663</v>
      </c>
      <c r="K863" s="41" t="s">
        <v>3684</v>
      </c>
      <c r="L863" s="41" t="s">
        <v>4013</v>
      </c>
      <c r="M863" s="41" t="s">
        <v>4070</v>
      </c>
      <c r="N863" s="41" t="s">
        <v>950</v>
      </c>
      <c r="O863" s="41" t="s">
        <v>950</v>
      </c>
    </row>
    <row r="864" spans="1:15" x14ac:dyDescent="0.25">
      <c r="A864" s="41" t="s">
        <v>4081</v>
      </c>
      <c r="B864" s="41" t="s">
        <v>619</v>
      </c>
      <c r="C864" s="41" t="s">
        <v>3667</v>
      </c>
      <c r="D864" s="41" t="s">
        <v>3666</v>
      </c>
      <c r="E864" s="41" t="s">
        <v>4080</v>
      </c>
      <c r="F864" s="41" t="s">
        <v>3664</v>
      </c>
      <c r="G864" s="46">
        <v>8</v>
      </c>
      <c r="H864" s="46">
        <v>1</v>
      </c>
      <c r="I864" s="46">
        <v>1</v>
      </c>
      <c r="J864" s="41" t="s">
        <v>3663</v>
      </c>
      <c r="K864" s="41" t="s">
        <v>3684</v>
      </c>
      <c r="L864" s="41" t="s">
        <v>4013</v>
      </c>
      <c r="M864" s="41" t="s">
        <v>4070</v>
      </c>
      <c r="N864" s="41" t="s">
        <v>950</v>
      </c>
      <c r="O864" s="41" t="s">
        <v>950</v>
      </c>
    </row>
    <row r="865" spans="1:15" x14ac:dyDescent="0.25">
      <c r="A865" s="41" t="s">
        <v>4079</v>
      </c>
      <c r="B865" s="41" t="s">
        <v>619</v>
      </c>
      <c r="C865" s="41" t="s">
        <v>3667</v>
      </c>
      <c r="D865" s="41" t="s">
        <v>3666</v>
      </c>
      <c r="E865" s="41" t="s">
        <v>4078</v>
      </c>
      <c r="F865" s="41" t="s">
        <v>3664</v>
      </c>
      <c r="G865" s="46">
        <v>8</v>
      </c>
      <c r="H865" s="46">
        <v>1</v>
      </c>
      <c r="I865" s="46">
        <v>1</v>
      </c>
      <c r="J865" s="41" t="s">
        <v>3663</v>
      </c>
      <c r="K865" s="41" t="s">
        <v>3684</v>
      </c>
      <c r="L865" s="41" t="s">
        <v>4013</v>
      </c>
      <c r="M865" s="41" t="s">
        <v>4070</v>
      </c>
      <c r="N865" s="41" t="s">
        <v>950</v>
      </c>
      <c r="O865" s="41" t="s">
        <v>950</v>
      </c>
    </row>
    <row r="866" spans="1:15" x14ac:dyDescent="0.25">
      <c r="A866" s="41" t="s">
        <v>4077</v>
      </c>
      <c r="B866" s="41" t="s">
        <v>619</v>
      </c>
      <c r="C866" s="41" t="s">
        <v>3667</v>
      </c>
      <c r="D866" s="41" t="s">
        <v>3666</v>
      </c>
      <c r="E866" s="41" t="s">
        <v>4076</v>
      </c>
      <c r="F866" s="41" t="s">
        <v>3664</v>
      </c>
      <c r="G866" s="46">
        <v>8</v>
      </c>
      <c r="H866" s="46">
        <v>1</v>
      </c>
      <c r="I866" s="46">
        <v>1</v>
      </c>
      <c r="J866" s="41" t="s">
        <v>3663</v>
      </c>
      <c r="K866" s="41" t="s">
        <v>3684</v>
      </c>
      <c r="L866" s="41" t="s">
        <v>4013</v>
      </c>
      <c r="M866" s="41" t="s">
        <v>4070</v>
      </c>
      <c r="N866" s="41" t="s">
        <v>950</v>
      </c>
      <c r="O866" s="41" t="s">
        <v>950</v>
      </c>
    </row>
    <row r="867" spans="1:15" x14ac:dyDescent="0.25">
      <c r="A867" s="41" t="s">
        <v>4075</v>
      </c>
      <c r="B867" s="41" t="s">
        <v>4072</v>
      </c>
      <c r="C867" s="41" t="s">
        <v>3667</v>
      </c>
      <c r="D867" s="41" t="s">
        <v>3666</v>
      </c>
      <c r="E867" s="41" t="s">
        <v>4074</v>
      </c>
      <c r="F867" s="41" t="s">
        <v>3664</v>
      </c>
      <c r="G867" s="46">
        <v>8</v>
      </c>
      <c r="H867" s="46">
        <v>1</v>
      </c>
      <c r="I867" s="46">
        <v>1</v>
      </c>
      <c r="J867" s="41" t="s">
        <v>3663</v>
      </c>
      <c r="K867" s="41" t="s">
        <v>3684</v>
      </c>
      <c r="L867" s="41" t="s">
        <v>4013</v>
      </c>
      <c r="M867" s="41" t="s">
        <v>4070</v>
      </c>
      <c r="N867" s="41" t="s">
        <v>950</v>
      </c>
      <c r="O867" s="41" t="s">
        <v>950</v>
      </c>
    </row>
    <row r="868" spans="1:15" x14ac:dyDescent="0.25">
      <c r="A868" s="41" t="s">
        <v>4073</v>
      </c>
      <c r="B868" s="41" t="s">
        <v>4072</v>
      </c>
      <c r="C868" s="41" t="s">
        <v>3667</v>
      </c>
      <c r="D868" s="41" t="s">
        <v>3666</v>
      </c>
      <c r="E868" s="41" t="s">
        <v>4071</v>
      </c>
      <c r="F868" s="41" t="s">
        <v>3664</v>
      </c>
      <c r="G868" s="46">
        <v>8</v>
      </c>
      <c r="H868" s="46">
        <v>1</v>
      </c>
      <c r="I868" s="46">
        <v>1</v>
      </c>
      <c r="J868" s="41" t="s">
        <v>3663</v>
      </c>
      <c r="K868" s="41" t="s">
        <v>3684</v>
      </c>
      <c r="L868" s="41" t="s">
        <v>4013</v>
      </c>
      <c r="M868" s="41" t="s">
        <v>4070</v>
      </c>
      <c r="N868" s="41" t="s">
        <v>950</v>
      </c>
      <c r="O868" s="41" t="s">
        <v>950</v>
      </c>
    </row>
    <row r="869" spans="1:15" x14ac:dyDescent="0.25">
      <c r="A869" s="41" t="s">
        <v>4068</v>
      </c>
      <c r="B869" s="41" t="s">
        <v>4067</v>
      </c>
      <c r="C869" s="41" t="s">
        <v>3667</v>
      </c>
      <c r="D869" s="41" t="s">
        <v>4069</v>
      </c>
      <c r="E869" s="41" t="s">
        <v>4066</v>
      </c>
      <c r="F869" s="41" t="s">
        <v>3664</v>
      </c>
      <c r="G869" s="46">
        <v>8</v>
      </c>
      <c r="H869" s="46">
        <v>1</v>
      </c>
      <c r="I869" s="46">
        <v>1</v>
      </c>
      <c r="J869" s="41" t="s">
        <v>3663</v>
      </c>
      <c r="K869" s="41" t="s">
        <v>3684</v>
      </c>
      <c r="L869" s="41" t="s">
        <v>4013</v>
      </c>
      <c r="M869" s="41" t="s">
        <v>4035</v>
      </c>
      <c r="N869" s="41" t="s">
        <v>3697</v>
      </c>
      <c r="O869" s="41" t="s">
        <v>3670</v>
      </c>
    </row>
    <row r="870" spans="1:15" x14ac:dyDescent="0.25">
      <c r="A870" s="41" t="s">
        <v>4068</v>
      </c>
      <c r="B870" s="41" t="s">
        <v>4067</v>
      </c>
      <c r="C870" s="41" t="s">
        <v>3667</v>
      </c>
      <c r="D870" s="41" t="s">
        <v>3666</v>
      </c>
      <c r="E870" s="41" t="s">
        <v>4066</v>
      </c>
      <c r="F870" s="41" t="s">
        <v>3664</v>
      </c>
      <c r="G870" s="46">
        <v>8</v>
      </c>
      <c r="H870" s="46">
        <v>1</v>
      </c>
      <c r="I870" s="46">
        <v>1</v>
      </c>
      <c r="J870" s="41" t="s">
        <v>3663</v>
      </c>
      <c r="K870" s="41" t="s">
        <v>3684</v>
      </c>
      <c r="L870" s="41" t="s">
        <v>4013</v>
      </c>
      <c r="M870" s="41" t="s">
        <v>4035</v>
      </c>
      <c r="N870" s="41" t="s">
        <v>3697</v>
      </c>
      <c r="O870" s="41" t="s">
        <v>3670</v>
      </c>
    </row>
    <row r="871" spans="1:15" x14ac:dyDescent="0.25">
      <c r="A871" s="41" t="s">
        <v>4065</v>
      </c>
      <c r="B871" s="41" t="s">
        <v>4061</v>
      </c>
      <c r="C871" s="41" t="s">
        <v>3667</v>
      </c>
      <c r="D871" s="41" t="s">
        <v>3666</v>
      </c>
      <c r="E871" s="41" t="s">
        <v>4064</v>
      </c>
      <c r="F871" s="41" t="s">
        <v>3664</v>
      </c>
      <c r="G871" s="46">
        <v>8</v>
      </c>
      <c r="H871" s="46">
        <v>1</v>
      </c>
      <c r="I871" s="46">
        <v>1</v>
      </c>
      <c r="J871" s="41" t="s">
        <v>3663</v>
      </c>
      <c r="K871" s="41" t="s">
        <v>3662</v>
      </c>
      <c r="L871" s="41" t="s">
        <v>3661</v>
      </c>
      <c r="M871" s="41" t="s">
        <v>4060</v>
      </c>
      <c r="N871" s="41" t="s">
        <v>3697</v>
      </c>
      <c r="O871" s="41" t="s">
        <v>3670</v>
      </c>
    </row>
    <row r="872" spans="1:15" x14ac:dyDescent="0.25">
      <c r="A872" s="41" t="s">
        <v>4062</v>
      </c>
      <c r="B872" s="41" t="s">
        <v>4061</v>
      </c>
      <c r="C872" s="41" t="s">
        <v>3667</v>
      </c>
      <c r="D872" s="41" t="s">
        <v>3807</v>
      </c>
      <c r="E872" s="41" t="s">
        <v>4063</v>
      </c>
      <c r="F872" s="41" t="s">
        <v>3664</v>
      </c>
      <c r="G872" s="46">
        <v>8</v>
      </c>
      <c r="H872" s="46">
        <v>1</v>
      </c>
      <c r="I872" s="46">
        <v>1</v>
      </c>
      <c r="J872" s="41" t="s">
        <v>3663</v>
      </c>
      <c r="K872" s="41" t="s">
        <v>580</v>
      </c>
      <c r="L872" s="41" t="s">
        <v>3673</v>
      </c>
      <c r="M872" s="41" t="s">
        <v>4060</v>
      </c>
      <c r="N872" s="41" t="s">
        <v>3697</v>
      </c>
      <c r="O872" s="41" t="s">
        <v>3670</v>
      </c>
    </row>
    <row r="873" spans="1:15" x14ac:dyDescent="0.25">
      <c r="A873" s="41" t="s">
        <v>4062</v>
      </c>
      <c r="B873" s="41" t="s">
        <v>4061</v>
      </c>
      <c r="C873" s="41" t="s">
        <v>3667</v>
      </c>
      <c r="D873" s="41" t="s">
        <v>3666</v>
      </c>
      <c r="E873" s="41" t="s">
        <v>3606</v>
      </c>
      <c r="F873" s="41" t="s">
        <v>3664</v>
      </c>
      <c r="G873" s="46">
        <v>8</v>
      </c>
      <c r="H873" s="46">
        <v>1</v>
      </c>
      <c r="I873" s="46">
        <v>0</v>
      </c>
      <c r="J873" s="41" t="s">
        <v>3663</v>
      </c>
      <c r="K873" s="41" t="s">
        <v>580</v>
      </c>
      <c r="L873" s="41" t="s">
        <v>3673</v>
      </c>
      <c r="M873" s="41" t="s">
        <v>4060</v>
      </c>
      <c r="N873" s="41" t="s">
        <v>3697</v>
      </c>
      <c r="O873" s="41" t="s">
        <v>3670</v>
      </c>
    </row>
    <row r="874" spans="1:15" x14ac:dyDescent="0.25">
      <c r="A874" s="41" t="s">
        <v>4059</v>
      </c>
      <c r="B874" s="41" t="s">
        <v>4058</v>
      </c>
      <c r="C874" s="41" t="s">
        <v>3667</v>
      </c>
      <c r="D874" s="41" t="s">
        <v>3666</v>
      </c>
      <c r="E874" s="41" t="s">
        <v>4057</v>
      </c>
      <c r="F874" s="41" t="s">
        <v>3664</v>
      </c>
      <c r="G874" s="46">
        <v>8</v>
      </c>
      <c r="H874" s="46">
        <v>1</v>
      </c>
      <c r="I874" s="46">
        <v>1</v>
      </c>
      <c r="J874" s="41" t="s">
        <v>3663</v>
      </c>
      <c r="K874" s="41" t="s">
        <v>580</v>
      </c>
      <c r="L874" s="41" t="s">
        <v>3673</v>
      </c>
      <c r="M874" s="41" t="s">
        <v>3785</v>
      </c>
      <c r="N874" s="41" t="s">
        <v>3697</v>
      </c>
      <c r="O874" s="41" t="s">
        <v>3670</v>
      </c>
    </row>
    <row r="875" spans="1:15" x14ac:dyDescent="0.25">
      <c r="A875" s="41" t="s">
        <v>4056</v>
      </c>
      <c r="B875" s="41" t="s">
        <v>4053</v>
      </c>
      <c r="C875" s="41" t="s">
        <v>3667</v>
      </c>
      <c r="D875" s="41" t="s">
        <v>3887</v>
      </c>
      <c r="E875" s="41" t="s">
        <v>4055</v>
      </c>
      <c r="F875" s="41" t="s">
        <v>3664</v>
      </c>
      <c r="G875" s="46">
        <v>8</v>
      </c>
      <c r="H875" s="46">
        <v>1</v>
      </c>
      <c r="I875" s="46">
        <v>1</v>
      </c>
      <c r="J875" s="41" t="s">
        <v>3663</v>
      </c>
      <c r="K875" s="41" t="s">
        <v>580</v>
      </c>
      <c r="L875" s="41" t="s">
        <v>3673</v>
      </c>
      <c r="M875" s="41" t="s">
        <v>3698</v>
      </c>
      <c r="N875" s="41" t="s">
        <v>3697</v>
      </c>
      <c r="O875" s="41" t="s">
        <v>3670</v>
      </c>
    </row>
    <row r="876" spans="1:15" x14ac:dyDescent="0.25">
      <c r="A876" s="41" t="s">
        <v>4056</v>
      </c>
      <c r="B876" s="41" t="s">
        <v>4053</v>
      </c>
      <c r="C876" s="41" t="s">
        <v>3667</v>
      </c>
      <c r="D876" s="41" t="s">
        <v>3666</v>
      </c>
      <c r="E876" s="41" t="s">
        <v>4055</v>
      </c>
      <c r="F876" s="41" t="s">
        <v>3664</v>
      </c>
      <c r="G876" s="46">
        <v>8</v>
      </c>
      <c r="H876" s="46">
        <v>1</v>
      </c>
      <c r="I876" s="46">
        <v>1</v>
      </c>
      <c r="J876" s="41" t="s">
        <v>3663</v>
      </c>
      <c r="K876" s="41" t="s">
        <v>580</v>
      </c>
      <c r="L876" s="41" t="s">
        <v>3673</v>
      </c>
      <c r="M876" s="41" t="s">
        <v>3698</v>
      </c>
      <c r="N876" s="41" t="s">
        <v>3697</v>
      </c>
      <c r="O876" s="41" t="s">
        <v>3670</v>
      </c>
    </row>
    <row r="877" spans="1:15" x14ac:dyDescent="0.25">
      <c r="A877" s="41" t="s">
        <v>4054</v>
      </c>
      <c r="B877" s="41" t="s">
        <v>4053</v>
      </c>
      <c r="C877" s="41" t="s">
        <v>3667</v>
      </c>
      <c r="D877" s="41" t="s">
        <v>3666</v>
      </c>
      <c r="E877" s="41" t="s">
        <v>3606</v>
      </c>
      <c r="F877" s="41" t="s">
        <v>3664</v>
      </c>
      <c r="G877" s="46">
        <v>8</v>
      </c>
      <c r="H877" s="46">
        <v>1</v>
      </c>
      <c r="I877" s="46">
        <v>0</v>
      </c>
      <c r="J877" s="41" t="s">
        <v>3663</v>
      </c>
      <c r="K877" s="41" t="s">
        <v>580</v>
      </c>
      <c r="L877" s="41" t="s">
        <v>3673</v>
      </c>
      <c r="M877" s="41" t="s">
        <v>3698</v>
      </c>
      <c r="N877" s="41" t="s">
        <v>3697</v>
      </c>
      <c r="O877" s="41" t="s">
        <v>3670</v>
      </c>
    </row>
    <row r="878" spans="1:15" x14ac:dyDescent="0.25">
      <c r="A878" s="41" t="s">
        <v>4052</v>
      </c>
      <c r="B878" s="41" t="s">
        <v>4051</v>
      </c>
      <c r="C878" s="41" t="s">
        <v>3674</v>
      </c>
      <c r="D878" s="41" t="s">
        <v>3666</v>
      </c>
      <c r="E878" s="41" t="s">
        <v>3606</v>
      </c>
      <c r="F878" s="41" t="s">
        <v>3664</v>
      </c>
      <c r="G878" s="46">
        <v>0</v>
      </c>
      <c r="H878" s="46">
        <v>0</v>
      </c>
      <c r="I878" s="46">
        <v>0</v>
      </c>
      <c r="J878" s="41" t="s">
        <v>3663</v>
      </c>
      <c r="K878" s="41" t="s">
        <v>580</v>
      </c>
      <c r="L878" s="41" t="s">
        <v>3673</v>
      </c>
      <c r="M878" s="41" t="s">
        <v>3698</v>
      </c>
      <c r="N878" s="41" t="s">
        <v>3697</v>
      </c>
      <c r="O878" s="41" t="s">
        <v>3670</v>
      </c>
    </row>
    <row r="879" spans="1:15" x14ac:dyDescent="0.25">
      <c r="A879" s="41" t="s">
        <v>4050</v>
      </c>
      <c r="B879" s="41" t="s">
        <v>4049</v>
      </c>
      <c r="C879" s="41" t="s">
        <v>3667</v>
      </c>
      <c r="D879" s="41" t="s">
        <v>3708</v>
      </c>
      <c r="E879" s="41" t="s">
        <v>4048</v>
      </c>
      <c r="F879" s="41" t="s">
        <v>3664</v>
      </c>
      <c r="G879" s="46">
        <v>8</v>
      </c>
      <c r="H879" s="46">
        <v>1</v>
      </c>
      <c r="I879" s="46">
        <v>1</v>
      </c>
      <c r="J879" s="41" t="s">
        <v>3663</v>
      </c>
      <c r="K879" s="41" t="s">
        <v>580</v>
      </c>
      <c r="L879" s="41" t="s">
        <v>3673</v>
      </c>
      <c r="M879" s="41" t="s">
        <v>3698</v>
      </c>
      <c r="N879" s="41" t="s">
        <v>3697</v>
      </c>
      <c r="O879" s="41" t="s">
        <v>3670</v>
      </c>
    </row>
    <row r="880" spans="1:15" x14ac:dyDescent="0.25">
      <c r="A880" s="41" t="s">
        <v>4050</v>
      </c>
      <c r="B880" s="41" t="s">
        <v>4049</v>
      </c>
      <c r="C880" s="41" t="s">
        <v>3667</v>
      </c>
      <c r="D880" s="41" t="s">
        <v>3666</v>
      </c>
      <c r="E880" s="41" t="s">
        <v>4048</v>
      </c>
      <c r="F880" s="41" t="s">
        <v>3664</v>
      </c>
      <c r="G880" s="46">
        <v>8</v>
      </c>
      <c r="H880" s="46">
        <v>1</v>
      </c>
      <c r="I880" s="46">
        <v>1</v>
      </c>
      <c r="J880" s="41" t="s">
        <v>3663</v>
      </c>
      <c r="K880" s="41" t="s">
        <v>580</v>
      </c>
      <c r="L880" s="41" t="s">
        <v>3673</v>
      </c>
      <c r="M880" s="41" t="s">
        <v>3698</v>
      </c>
      <c r="N880" s="41" t="s">
        <v>3697</v>
      </c>
      <c r="O880" s="41" t="s">
        <v>3670</v>
      </c>
    </row>
    <row r="881" spans="1:15" x14ac:dyDescent="0.25">
      <c r="A881" s="41" t="s">
        <v>4047</v>
      </c>
      <c r="B881" s="41" t="s">
        <v>4036</v>
      </c>
      <c r="C881" s="41" t="s">
        <v>3667</v>
      </c>
      <c r="D881" s="41" t="s">
        <v>3666</v>
      </c>
      <c r="E881" s="41" t="s">
        <v>4046</v>
      </c>
      <c r="F881" s="41" t="s">
        <v>3730</v>
      </c>
      <c r="G881" s="46">
        <v>8</v>
      </c>
      <c r="H881" s="46">
        <v>1</v>
      </c>
      <c r="I881" s="46">
        <v>1</v>
      </c>
      <c r="J881" s="41" t="s">
        <v>3663</v>
      </c>
      <c r="K881" s="41" t="s">
        <v>3780</v>
      </c>
      <c r="L881" s="41" t="s">
        <v>3779</v>
      </c>
      <c r="M881" s="41" t="s">
        <v>3672</v>
      </c>
      <c r="N881" s="41" t="s">
        <v>3671</v>
      </c>
      <c r="O881" s="41" t="s">
        <v>3670</v>
      </c>
    </row>
    <row r="882" spans="1:15" x14ac:dyDescent="0.25">
      <c r="A882" s="41" t="s">
        <v>4045</v>
      </c>
      <c r="B882" s="41" t="s">
        <v>4036</v>
      </c>
      <c r="C882" s="41" t="s">
        <v>3667</v>
      </c>
      <c r="D882" s="41" t="s">
        <v>3666</v>
      </c>
      <c r="E882" s="41" t="s">
        <v>4044</v>
      </c>
      <c r="F882" s="41" t="s">
        <v>3664</v>
      </c>
      <c r="G882" s="46">
        <v>8</v>
      </c>
      <c r="H882" s="46">
        <v>1</v>
      </c>
      <c r="I882" s="46">
        <v>1</v>
      </c>
      <c r="J882" s="41" t="s">
        <v>3663</v>
      </c>
      <c r="K882" s="41" t="s">
        <v>3254</v>
      </c>
      <c r="L882" s="41" t="s">
        <v>3678</v>
      </c>
      <c r="M882" s="41" t="s">
        <v>3672</v>
      </c>
      <c r="N882" s="41" t="s">
        <v>3671</v>
      </c>
      <c r="O882" s="41" t="s">
        <v>3670</v>
      </c>
    </row>
    <row r="883" spans="1:15" x14ac:dyDescent="0.25">
      <c r="A883" s="41" t="s">
        <v>4043</v>
      </c>
      <c r="B883" s="41" t="s">
        <v>4042</v>
      </c>
      <c r="C883" s="41" t="s">
        <v>3667</v>
      </c>
      <c r="D883" s="41" t="s">
        <v>3666</v>
      </c>
      <c r="E883" s="41" t="s">
        <v>4041</v>
      </c>
      <c r="F883" s="41" t="s">
        <v>3730</v>
      </c>
      <c r="G883" s="46">
        <v>8</v>
      </c>
      <c r="H883" s="46">
        <v>1</v>
      </c>
      <c r="I883" s="46">
        <v>1</v>
      </c>
      <c r="J883" s="41" t="s">
        <v>3663</v>
      </c>
      <c r="K883" s="41" t="s">
        <v>3780</v>
      </c>
      <c r="L883" s="41" t="s">
        <v>3728</v>
      </c>
      <c r="M883" s="41" t="s">
        <v>3672</v>
      </c>
      <c r="N883" s="41" t="s">
        <v>3671</v>
      </c>
      <c r="O883" s="41" t="s">
        <v>3670</v>
      </c>
    </row>
    <row r="884" spans="1:15" x14ac:dyDescent="0.25">
      <c r="A884" s="41" t="s">
        <v>4040</v>
      </c>
      <c r="B884" s="41" t="s">
        <v>3675</v>
      </c>
      <c r="C884" s="41" t="s">
        <v>3674</v>
      </c>
      <c r="D884" s="41" t="s">
        <v>3666</v>
      </c>
      <c r="E884" s="41" t="s">
        <v>3606</v>
      </c>
      <c r="F884" s="41" t="s">
        <v>3664</v>
      </c>
      <c r="G884" s="46">
        <v>0</v>
      </c>
      <c r="H884" s="46">
        <v>0</v>
      </c>
      <c r="I884" s="46">
        <v>0</v>
      </c>
      <c r="J884" s="41" t="s">
        <v>3663</v>
      </c>
      <c r="K884" s="41" t="s">
        <v>3692</v>
      </c>
      <c r="L884" s="41" t="s">
        <v>3691</v>
      </c>
      <c r="M884" s="41" t="s">
        <v>3672</v>
      </c>
      <c r="N884" s="41" t="s">
        <v>3671</v>
      </c>
      <c r="O884" s="41" t="s">
        <v>3670</v>
      </c>
    </row>
    <row r="885" spans="1:15" x14ac:dyDescent="0.25">
      <c r="A885" s="41" t="s">
        <v>4037</v>
      </c>
      <c r="B885" s="41" t="s">
        <v>4036</v>
      </c>
      <c r="C885" s="41" t="s">
        <v>3667</v>
      </c>
      <c r="D885" s="41" t="s">
        <v>4039</v>
      </c>
      <c r="E885" s="41" t="s">
        <v>4038</v>
      </c>
      <c r="F885" s="41" t="s">
        <v>3664</v>
      </c>
      <c r="G885" s="46">
        <v>8</v>
      </c>
      <c r="H885" s="46">
        <v>1</v>
      </c>
      <c r="I885" s="46">
        <v>1</v>
      </c>
      <c r="J885" s="41" t="s">
        <v>3663</v>
      </c>
      <c r="K885" s="41" t="s">
        <v>3692</v>
      </c>
      <c r="L885" s="41" t="s">
        <v>3691</v>
      </c>
      <c r="M885" s="41" t="s">
        <v>4035</v>
      </c>
      <c r="N885" s="41" t="s">
        <v>3671</v>
      </c>
      <c r="O885" s="41" t="s">
        <v>3670</v>
      </c>
    </row>
    <row r="886" spans="1:15" x14ac:dyDescent="0.25">
      <c r="A886" s="41" t="s">
        <v>4037</v>
      </c>
      <c r="B886" s="41" t="s">
        <v>4036</v>
      </c>
      <c r="C886" s="41" t="s">
        <v>3667</v>
      </c>
      <c r="D886" s="41" t="s">
        <v>3666</v>
      </c>
      <c r="E886" s="41" t="s">
        <v>3606</v>
      </c>
      <c r="F886" s="41" t="s">
        <v>3664</v>
      </c>
      <c r="G886" s="46">
        <v>8</v>
      </c>
      <c r="H886" s="46">
        <v>1</v>
      </c>
      <c r="I886" s="46">
        <v>0</v>
      </c>
      <c r="J886" s="41" t="s">
        <v>3663</v>
      </c>
      <c r="K886" s="41" t="s">
        <v>3692</v>
      </c>
      <c r="L886" s="41" t="s">
        <v>3691</v>
      </c>
      <c r="M886" s="41" t="s">
        <v>4035</v>
      </c>
      <c r="N886" s="41" t="s">
        <v>3671</v>
      </c>
      <c r="O886" s="41" t="s">
        <v>3670</v>
      </c>
    </row>
    <row r="887" spans="1:15" x14ac:dyDescent="0.25">
      <c r="A887" s="41" t="s">
        <v>4034</v>
      </c>
      <c r="B887" s="41" t="s">
        <v>3822</v>
      </c>
      <c r="C887" s="41" t="s">
        <v>3667</v>
      </c>
      <c r="D887" s="41" t="s">
        <v>3666</v>
      </c>
      <c r="E887" s="41" t="s">
        <v>4033</v>
      </c>
      <c r="F887" s="41" t="s">
        <v>3664</v>
      </c>
      <c r="G887" s="46">
        <v>8</v>
      </c>
      <c r="H887" s="46">
        <v>1</v>
      </c>
      <c r="I887" s="46">
        <v>1</v>
      </c>
      <c r="J887" s="41" t="s">
        <v>3663</v>
      </c>
      <c r="K887" s="41" t="s">
        <v>3662</v>
      </c>
      <c r="L887" s="41" t="s">
        <v>3824</v>
      </c>
      <c r="M887" s="41" t="s">
        <v>3820</v>
      </c>
      <c r="N887" s="41" t="s">
        <v>3671</v>
      </c>
      <c r="O887" s="41" t="s">
        <v>3670</v>
      </c>
    </row>
    <row r="888" spans="1:15" x14ac:dyDescent="0.25">
      <c r="A888" s="41" t="s">
        <v>4032</v>
      </c>
      <c r="B888" s="41" t="s">
        <v>3792</v>
      </c>
      <c r="C888" s="41" t="s">
        <v>3667</v>
      </c>
      <c r="D888" s="41" t="s">
        <v>3666</v>
      </c>
      <c r="E888" s="41" t="s">
        <v>4031</v>
      </c>
      <c r="F888" s="41" t="s">
        <v>3664</v>
      </c>
      <c r="G888" s="46">
        <v>8</v>
      </c>
      <c r="H888" s="46">
        <v>1</v>
      </c>
      <c r="I888" s="46">
        <v>1</v>
      </c>
      <c r="J888" s="41" t="s">
        <v>3663</v>
      </c>
      <c r="K888" s="41" t="s">
        <v>580</v>
      </c>
      <c r="L888" s="41" t="s">
        <v>3673</v>
      </c>
      <c r="M888" s="41" t="s">
        <v>4025</v>
      </c>
      <c r="N888" s="41" t="s">
        <v>3671</v>
      </c>
      <c r="O888" s="41" t="s">
        <v>3670</v>
      </c>
    </row>
    <row r="889" spans="1:15" x14ac:dyDescent="0.25">
      <c r="A889" s="41" t="s">
        <v>4030</v>
      </c>
      <c r="B889" s="41" t="s">
        <v>3792</v>
      </c>
      <c r="C889" s="41" t="s">
        <v>3667</v>
      </c>
      <c r="D889" s="41" t="s">
        <v>3666</v>
      </c>
      <c r="E889" s="41" t="s">
        <v>4029</v>
      </c>
      <c r="F889" s="41" t="s">
        <v>3730</v>
      </c>
      <c r="G889" s="46">
        <v>4.4000000000000004</v>
      </c>
      <c r="H889" s="46">
        <v>0.55000000000000004</v>
      </c>
      <c r="I889" s="46">
        <v>0.55000000000000004</v>
      </c>
      <c r="J889" s="41" t="s">
        <v>3663</v>
      </c>
      <c r="K889" s="41" t="s">
        <v>3780</v>
      </c>
      <c r="L889" s="41" t="s">
        <v>3779</v>
      </c>
      <c r="M889" s="41" t="s">
        <v>4028</v>
      </c>
      <c r="N889" s="41" t="s">
        <v>3671</v>
      </c>
      <c r="O889" s="41" t="s">
        <v>3670</v>
      </c>
    </row>
    <row r="890" spans="1:15" x14ac:dyDescent="0.25">
      <c r="A890" s="41" t="s">
        <v>4027</v>
      </c>
      <c r="B890" s="41" t="s">
        <v>3792</v>
      </c>
      <c r="C890" s="41" t="s">
        <v>3667</v>
      </c>
      <c r="D890" s="41" t="s">
        <v>3666</v>
      </c>
      <c r="E890" s="41" t="s">
        <v>4026</v>
      </c>
      <c r="F890" s="41" t="s">
        <v>3664</v>
      </c>
      <c r="G890" s="46">
        <v>8</v>
      </c>
      <c r="H890" s="46">
        <v>1</v>
      </c>
      <c r="I890" s="46">
        <v>1</v>
      </c>
      <c r="J890" s="41" t="s">
        <v>3663</v>
      </c>
      <c r="K890" s="41" t="s">
        <v>3692</v>
      </c>
      <c r="L890" s="41" t="s">
        <v>3691</v>
      </c>
      <c r="M890" s="41" t="s">
        <v>4025</v>
      </c>
      <c r="N890" s="41" t="s">
        <v>3671</v>
      </c>
      <c r="O890" s="41" t="s">
        <v>3670</v>
      </c>
    </row>
    <row r="891" spans="1:15" x14ac:dyDescent="0.25">
      <c r="A891" s="41" t="s">
        <v>4024</v>
      </c>
      <c r="B891" s="41" t="s">
        <v>4023</v>
      </c>
      <c r="C891" s="41" t="s">
        <v>3667</v>
      </c>
      <c r="D891" s="41" t="s">
        <v>3666</v>
      </c>
      <c r="E891" s="41" t="s">
        <v>4022</v>
      </c>
      <c r="F891" s="41" t="s">
        <v>3664</v>
      </c>
      <c r="G891" s="46">
        <v>8</v>
      </c>
      <c r="H891" s="46">
        <v>1</v>
      </c>
      <c r="I891" s="46">
        <v>1</v>
      </c>
      <c r="J891" s="41" t="s">
        <v>3663</v>
      </c>
      <c r="K891" s="41" t="s">
        <v>3684</v>
      </c>
      <c r="L891" s="41" t="s">
        <v>3683</v>
      </c>
      <c r="M891" s="41" t="s">
        <v>4021</v>
      </c>
      <c r="N891" s="41" t="s">
        <v>3659</v>
      </c>
      <c r="O891" s="41" t="s">
        <v>3670</v>
      </c>
    </row>
    <row r="892" spans="1:15" x14ac:dyDescent="0.25">
      <c r="A892" s="41" t="s">
        <v>4020</v>
      </c>
      <c r="B892" s="41" t="s">
        <v>4017</v>
      </c>
      <c r="C892" s="41" t="s">
        <v>3667</v>
      </c>
      <c r="D892" s="41" t="s">
        <v>3707</v>
      </c>
      <c r="E892" s="41" t="s">
        <v>4019</v>
      </c>
      <c r="F892" s="41" t="s">
        <v>3664</v>
      </c>
      <c r="G892" s="46">
        <v>8</v>
      </c>
      <c r="H892" s="46">
        <v>1</v>
      </c>
      <c r="I892" s="46">
        <v>1</v>
      </c>
      <c r="J892" s="41" t="s">
        <v>3663</v>
      </c>
      <c r="K892" s="41" t="s">
        <v>3684</v>
      </c>
      <c r="L892" s="41" t="s">
        <v>3683</v>
      </c>
      <c r="M892" s="41" t="s">
        <v>3703</v>
      </c>
      <c r="N892" s="41" t="s">
        <v>3671</v>
      </c>
      <c r="O892" s="41" t="s">
        <v>3670</v>
      </c>
    </row>
    <row r="893" spans="1:15" x14ac:dyDescent="0.25">
      <c r="A893" s="41" t="s">
        <v>4020</v>
      </c>
      <c r="B893" s="41" t="s">
        <v>4017</v>
      </c>
      <c r="C893" s="41" t="s">
        <v>3667</v>
      </c>
      <c r="D893" s="41" t="s">
        <v>3666</v>
      </c>
      <c r="E893" s="41" t="s">
        <v>4019</v>
      </c>
      <c r="F893" s="41" t="s">
        <v>3664</v>
      </c>
      <c r="G893" s="46">
        <v>8</v>
      </c>
      <c r="H893" s="46">
        <v>1</v>
      </c>
      <c r="I893" s="46">
        <v>1</v>
      </c>
      <c r="J893" s="41" t="s">
        <v>3663</v>
      </c>
      <c r="K893" s="41" t="s">
        <v>3684</v>
      </c>
      <c r="L893" s="41" t="s">
        <v>3683</v>
      </c>
      <c r="M893" s="41" t="s">
        <v>3703</v>
      </c>
      <c r="N893" s="41" t="s">
        <v>3671</v>
      </c>
      <c r="O893" s="41" t="s">
        <v>3670</v>
      </c>
    </row>
    <row r="894" spans="1:15" x14ac:dyDescent="0.25">
      <c r="A894" s="41" t="s">
        <v>4018</v>
      </c>
      <c r="B894" s="41" t="s">
        <v>4017</v>
      </c>
      <c r="C894" s="41" t="s">
        <v>3674</v>
      </c>
      <c r="D894" s="41" t="s">
        <v>3666</v>
      </c>
      <c r="E894" s="41" t="s">
        <v>3606</v>
      </c>
      <c r="F894" s="41" t="s">
        <v>3664</v>
      </c>
      <c r="G894" s="46">
        <v>0</v>
      </c>
      <c r="H894" s="46">
        <v>0</v>
      </c>
      <c r="I894" s="46">
        <v>0</v>
      </c>
      <c r="J894" s="41" t="s">
        <v>3663</v>
      </c>
      <c r="K894" s="41" t="s">
        <v>3684</v>
      </c>
      <c r="L894" s="41" t="s">
        <v>3683</v>
      </c>
      <c r="M894" s="41" t="s">
        <v>3703</v>
      </c>
      <c r="N894" s="41" t="s">
        <v>3671</v>
      </c>
      <c r="O894" s="41" t="s">
        <v>3670</v>
      </c>
    </row>
    <row r="895" spans="1:15" x14ac:dyDescent="0.25">
      <c r="A895" s="41" t="s">
        <v>4016</v>
      </c>
      <c r="B895" s="41" t="s">
        <v>4015</v>
      </c>
      <c r="C895" s="41" t="s">
        <v>3667</v>
      </c>
      <c r="D895" s="41" t="s">
        <v>3666</v>
      </c>
      <c r="E895" s="41" t="s">
        <v>4014</v>
      </c>
      <c r="F895" s="41" t="s">
        <v>3664</v>
      </c>
      <c r="G895" s="46">
        <v>8</v>
      </c>
      <c r="H895" s="46">
        <v>1</v>
      </c>
      <c r="I895" s="46">
        <v>1</v>
      </c>
      <c r="J895" s="41" t="s">
        <v>3663</v>
      </c>
      <c r="K895" s="41" t="s">
        <v>3684</v>
      </c>
      <c r="L895" s="41" t="s">
        <v>4013</v>
      </c>
      <c r="M895" s="41" t="s">
        <v>3703</v>
      </c>
      <c r="N895" s="41" t="s">
        <v>3659</v>
      </c>
      <c r="O895" s="41" t="s">
        <v>3670</v>
      </c>
    </row>
    <row r="896" spans="1:15" x14ac:dyDescent="0.25">
      <c r="A896" s="41" t="s">
        <v>4012</v>
      </c>
      <c r="B896" s="41" t="s">
        <v>3705</v>
      </c>
      <c r="C896" s="41" t="s">
        <v>3667</v>
      </c>
      <c r="D896" s="41" t="s">
        <v>3708</v>
      </c>
      <c r="E896" s="41" t="s">
        <v>4011</v>
      </c>
      <c r="F896" s="41" t="s">
        <v>3664</v>
      </c>
      <c r="G896" s="46">
        <v>8</v>
      </c>
      <c r="H896" s="46">
        <v>1</v>
      </c>
      <c r="I896" s="46">
        <v>1</v>
      </c>
      <c r="J896" s="41" t="s">
        <v>3663</v>
      </c>
      <c r="K896" s="41" t="s">
        <v>659</v>
      </c>
      <c r="L896" s="41" t="s">
        <v>3683</v>
      </c>
      <c r="M896" s="41" t="s">
        <v>3703</v>
      </c>
      <c r="N896" s="41" t="s">
        <v>3671</v>
      </c>
      <c r="O896" s="41" t="s">
        <v>3670</v>
      </c>
    </row>
    <row r="897" spans="1:15" x14ac:dyDescent="0.25">
      <c r="A897" s="41" t="s">
        <v>4012</v>
      </c>
      <c r="B897" s="41" t="s">
        <v>3705</v>
      </c>
      <c r="C897" s="41" t="s">
        <v>3667</v>
      </c>
      <c r="D897" s="41" t="s">
        <v>3666</v>
      </c>
      <c r="E897" s="41" t="s">
        <v>4011</v>
      </c>
      <c r="F897" s="41" t="s">
        <v>3664</v>
      </c>
      <c r="G897" s="46">
        <v>8</v>
      </c>
      <c r="H897" s="46">
        <v>1</v>
      </c>
      <c r="I897" s="46">
        <v>1</v>
      </c>
      <c r="J897" s="41" t="s">
        <v>3663</v>
      </c>
      <c r="K897" s="41" t="s">
        <v>659</v>
      </c>
      <c r="L897" s="41" t="s">
        <v>3683</v>
      </c>
      <c r="M897" s="41" t="s">
        <v>3703</v>
      </c>
      <c r="N897" s="41" t="s">
        <v>3671</v>
      </c>
      <c r="O897" s="41" t="s">
        <v>3670</v>
      </c>
    </row>
    <row r="898" spans="1:15" x14ac:dyDescent="0.25">
      <c r="A898" s="41" t="s">
        <v>4010</v>
      </c>
      <c r="B898" s="41" t="s">
        <v>3705</v>
      </c>
      <c r="C898" s="41" t="s">
        <v>3667</v>
      </c>
      <c r="D898" s="41" t="s">
        <v>3690</v>
      </c>
      <c r="E898" s="41" t="s">
        <v>4009</v>
      </c>
      <c r="F898" s="41" t="s">
        <v>3664</v>
      </c>
      <c r="G898" s="46">
        <v>8</v>
      </c>
      <c r="H898" s="46">
        <v>1</v>
      </c>
      <c r="I898" s="46">
        <v>1</v>
      </c>
      <c r="J898" s="41" t="s">
        <v>3663</v>
      </c>
      <c r="K898" s="41" t="s">
        <v>3684</v>
      </c>
      <c r="L898" s="41" t="s">
        <v>3683</v>
      </c>
      <c r="M898" s="41" t="s">
        <v>3703</v>
      </c>
      <c r="N898" s="41" t="s">
        <v>3671</v>
      </c>
      <c r="O898" s="41" t="s">
        <v>3670</v>
      </c>
    </row>
    <row r="899" spans="1:15" x14ac:dyDescent="0.25">
      <c r="A899" s="41" t="s">
        <v>4010</v>
      </c>
      <c r="B899" s="41" t="s">
        <v>3705</v>
      </c>
      <c r="C899" s="41" t="s">
        <v>3667</v>
      </c>
      <c r="D899" s="41" t="s">
        <v>3666</v>
      </c>
      <c r="E899" s="41" t="s">
        <v>4009</v>
      </c>
      <c r="F899" s="41" t="s">
        <v>3664</v>
      </c>
      <c r="G899" s="46">
        <v>8</v>
      </c>
      <c r="H899" s="46">
        <v>1</v>
      </c>
      <c r="I899" s="46">
        <v>1</v>
      </c>
      <c r="J899" s="41" t="s">
        <v>3663</v>
      </c>
      <c r="K899" s="41" t="s">
        <v>3684</v>
      </c>
      <c r="L899" s="41" t="s">
        <v>3683</v>
      </c>
      <c r="M899" s="41" t="s">
        <v>3703</v>
      </c>
      <c r="N899" s="41" t="s">
        <v>3671</v>
      </c>
      <c r="O899" s="41" t="s">
        <v>3670</v>
      </c>
    </row>
    <row r="900" spans="1:15" x14ac:dyDescent="0.25">
      <c r="A900" s="41" t="s">
        <v>4008</v>
      </c>
      <c r="B900" s="41" t="s">
        <v>4006</v>
      </c>
      <c r="C900" s="41" t="s">
        <v>3674</v>
      </c>
      <c r="D900" s="41" t="s">
        <v>3666</v>
      </c>
      <c r="E900" s="41" t="s">
        <v>3606</v>
      </c>
      <c r="F900" s="41" t="s">
        <v>3664</v>
      </c>
      <c r="G900" s="46">
        <v>0</v>
      </c>
      <c r="H900" s="46">
        <v>0</v>
      </c>
      <c r="I900" s="46">
        <v>0</v>
      </c>
      <c r="J900" s="41" t="s">
        <v>3663</v>
      </c>
      <c r="K900" s="41" t="s">
        <v>3724</v>
      </c>
      <c r="L900" s="41" t="s">
        <v>3723</v>
      </c>
      <c r="M900" s="41" t="s">
        <v>3998</v>
      </c>
      <c r="N900" s="41" t="s">
        <v>3671</v>
      </c>
      <c r="O900" s="41" t="s">
        <v>3670</v>
      </c>
    </row>
    <row r="901" spans="1:15" x14ac:dyDescent="0.25">
      <c r="A901" s="41" t="s">
        <v>4007</v>
      </c>
      <c r="B901" s="41" t="s">
        <v>4006</v>
      </c>
      <c r="C901" s="41" t="s">
        <v>3667</v>
      </c>
      <c r="D901" s="41" t="s">
        <v>3666</v>
      </c>
      <c r="E901" s="41" t="s">
        <v>4005</v>
      </c>
      <c r="F901" s="41" t="s">
        <v>3730</v>
      </c>
      <c r="G901" s="46">
        <v>3</v>
      </c>
      <c r="H901" s="46">
        <v>0.375</v>
      </c>
      <c r="I901" s="46">
        <v>0.375</v>
      </c>
      <c r="J901" s="41" t="s">
        <v>3663</v>
      </c>
      <c r="K901" s="41" t="s">
        <v>3724</v>
      </c>
      <c r="L901" s="41" t="s">
        <v>3779</v>
      </c>
      <c r="M901" s="41" t="s">
        <v>3998</v>
      </c>
      <c r="N901" s="41" t="s">
        <v>3671</v>
      </c>
      <c r="O901" s="41" t="s">
        <v>3670</v>
      </c>
    </row>
    <row r="902" spans="1:15" x14ac:dyDescent="0.25">
      <c r="A902" s="41" t="s">
        <v>4004</v>
      </c>
      <c r="B902" s="41" t="s">
        <v>4003</v>
      </c>
      <c r="C902" s="41" t="s">
        <v>3667</v>
      </c>
      <c r="D902" s="41" t="s">
        <v>3666</v>
      </c>
      <c r="E902" s="41" t="s">
        <v>4002</v>
      </c>
      <c r="F902" s="41" t="s">
        <v>3664</v>
      </c>
      <c r="G902" s="46">
        <v>8</v>
      </c>
      <c r="H902" s="46">
        <v>1</v>
      </c>
      <c r="I902" s="46">
        <v>1</v>
      </c>
      <c r="J902" s="41" t="s">
        <v>3663</v>
      </c>
      <c r="K902" s="41" t="s">
        <v>3724</v>
      </c>
      <c r="L902" s="41" t="s">
        <v>3723</v>
      </c>
      <c r="M902" s="41" t="s">
        <v>3998</v>
      </c>
      <c r="N902" s="41" t="s">
        <v>3671</v>
      </c>
      <c r="O902" s="41" t="s">
        <v>3670</v>
      </c>
    </row>
    <row r="903" spans="1:15" x14ac:dyDescent="0.25">
      <c r="A903" s="41" t="s">
        <v>4001</v>
      </c>
      <c r="B903" s="41" t="s">
        <v>4000</v>
      </c>
      <c r="C903" s="41" t="s">
        <v>3667</v>
      </c>
      <c r="D903" s="41" t="s">
        <v>3666</v>
      </c>
      <c r="E903" s="41" t="s">
        <v>3999</v>
      </c>
      <c r="F903" s="41" t="s">
        <v>3664</v>
      </c>
      <c r="G903" s="46">
        <v>8</v>
      </c>
      <c r="H903" s="46">
        <v>1</v>
      </c>
      <c r="I903" s="46">
        <v>1</v>
      </c>
      <c r="J903" s="41" t="s">
        <v>3663</v>
      </c>
      <c r="K903" s="41" t="s">
        <v>3724</v>
      </c>
      <c r="L903" s="41" t="s">
        <v>3723</v>
      </c>
      <c r="M903" s="41" t="s">
        <v>3998</v>
      </c>
      <c r="N903" s="41" t="s">
        <v>3671</v>
      </c>
      <c r="O903" s="41" t="s">
        <v>3670</v>
      </c>
    </row>
    <row r="904" spans="1:15" x14ac:dyDescent="0.25">
      <c r="A904" s="41" t="s">
        <v>3997</v>
      </c>
      <c r="B904" s="41" t="s">
        <v>3996</v>
      </c>
      <c r="C904" s="41" t="s">
        <v>3667</v>
      </c>
      <c r="D904" s="41" t="s">
        <v>3666</v>
      </c>
      <c r="E904" s="41" t="s">
        <v>3995</v>
      </c>
      <c r="F904" s="41" t="s">
        <v>3664</v>
      </c>
      <c r="G904" s="46">
        <v>8</v>
      </c>
      <c r="H904" s="46">
        <v>1</v>
      </c>
      <c r="I904" s="46">
        <v>1</v>
      </c>
      <c r="J904" s="41" t="s">
        <v>3663</v>
      </c>
      <c r="K904" s="41" t="s">
        <v>3662</v>
      </c>
      <c r="L904" s="41" t="s">
        <v>3661</v>
      </c>
      <c r="M904" s="41" t="s">
        <v>3778</v>
      </c>
      <c r="N904" s="41" t="s">
        <v>3671</v>
      </c>
      <c r="O904" s="41" t="s">
        <v>3670</v>
      </c>
    </row>
    <row r="905" spans="1:15" x14ac:dyDescent="0.25">
      <c r="A905" s="41" t="s">
        <v>3994</v>
      </c>
      <c r="B905" s="41" t="s">
        <v>3993</v>
      </c>
      <c r="C905" s="41" t="s">
        <v>3674</v>
      </c>
      <c r="D905" s="41" t="s">
        <v>3666</v>
      </c>
      <c r="E905" s="41" t="s">
        <v>3606</v>
      </c>
      <c r="F905" s="41" t="s">
        <v>3730</v>
      </c>
      <c r="G905" s="46">
        <v>0</v>
      </c>
      <c r="H905" s="46">
        <v>0</v>
      </c>
      <c r="I905" s="46">
        <v>0</v>
      </c>
      <c r="J905" s="41" t="s">
        <v>3663</v>
      </c>
      <c r="K905" s="41" t="s">
        <v>3780</v>
      </c>
      <c r="L905" s="41" t="s">
        <v>3728</v>
      </c>
      <c r="M905" s="41" t="s">
        <v>3993</v>
      </c>
      <c r="N905" s="41" t="s">
        <v>3671</v>
      </c>
      <c r="O905" s="41" t="s">
        <v>3670</v>
      </c>
    </row>
    <row r="906" spans="1:15" x14ac:dyDescent="0.25">
      <c r="A906" s="41" t="s">
        <v>3992</v>
      </c>
      <c r="B906" s="41" t="s">
        <v>3942</v>
      </c>
      <c r="C906" s="41" t="s">
        <v>3667</v>
      </c>
      <c r="D906" s="41" t="s">
        <v>3707</v>
      </c>
      <c r="E906" s="41" t="s">
        <v>3991</v>
      </c>
      <c r="F906" s="41" t="s">
        <v>3730</v>
      </c>
      <c r="G906" s="46">
        <v>8</v>
      </c>
      <c r="H906" s="46">
        <v>1</v>
      </c>
      <c r="I906" s="46">
        <v>1</v>
      </c>
      <c r="J906" s="41" t="s">
        <v>3663</v>
      </c>
      <c r="K906" s="41" t="s">
        <v>3780</v>
      </c>
      <c r="L906" s="41" t="s">
        <v>3728</v>
      </c>
      <c r="M906" s="41" t="s">
        <v>3941</v>
      </c>
      <c r="N906" s="41" t="s">
        <v>3671</v>
      </c>
      <c r="O906" s="41" t="s">
        <v>3670</v>
      </c>
    </row>
    <row r="907" spans="1:15" x14ac:dyDescent="0.25">
      <c r="A907" s="41" t="s">
        <v>3992</v>
      </c>
      <c r="B907" s="41" t="s">
        <v>3942</v>
      </c>
      <c r="C907" s="41" t="s">
        <v>3667</v>
      </c>
      <c r="D907" s="41" t="s">
        <v>3666</v>
      </c>
      <c r="E907" s="41" t="s">
        <v>3991</v>
      </c>
      <c r="F907" s="41" t="s">
        <v>3730</v>
      </c>
      <c r="G907" s="46">
        <v>8</v>
      </c>
      <c r="H907" s="46">
        <v>1</v>
      </c>
      <c r="I907" s="46">
        <v>1</v>
      </c>
      <c r="J907" s="41" t="s">
        <v>3663</v>
      </c>
      <c r="K907" s="41" t="s">
        <v>3780</v>
      </c>
      <c r="L907" s="41" t="s">
        <v>3728</v>
      </c>
      <c r="M907" s="41" t="s">
        <v>3941</v>
      </c>
      <c r="N907" s="41" t="s">
        <v>3671</v>
      </c>
      <c r="O907" s="41" t="s">
        <v>3670</v>
      </c>
    </row>
    <row r="908" spans="1:15" x14ac:dyDescent="0.25">
      <c r="A908" s="41" t="s">
        <v>3990</v>
      </c>
      <c r="B908" s="41" t="s">
        <v>3942</v>
      </c>
      <c r="C908" s="41" t="s">
        <v>3667</v>
      </c>
      <c r="D908" s="41" t="s">
        <v>3666</v>
      </c>
      <c r="E908" s="41" t="s">
        <v>3989</v>
      </c>
      <c r="F908" s="41" t="s">
        <v>3730</v>
      </c>
      <c r="G908" s="46">
        <v>8</v>
      </c>
      <c r="H908" s="46">
        <v>1</v>
      </c>
      <c r="I908" s="46">
        <v>1</v>
      </c>
      <c r="J908" s="41" t="s">
        <v>3663</v>
      </c>
      <c r="K908" s="41" t="s">
        <v>3780</v>
      </c>
      <c r="L908" s="41" t="s">
        <v>3728</v>
      </c>
      <c r="M908" s="41" t="s">
        <v>3941</v>
      </c>
      <c r="N908" s="41" t="s">
        <v>3671</v>
      </c>
      <c r="O908" s="41" t="s">
        <v>3670</v>
      </c>
    </row>
    <row r="909" spans="1:15" x14ac:dyDescent="0.25">
      <c r="A909" s="41" t="s">
        <v>3988</v>
      </c>
      <c r="B909" s="41" t="s">
        <v>3736</v>
      </c>
      <c r="C909" s="41" t="s">
        <v>3667</v>
      </c>
      <c r="D909" s="41" t="s">
        <v>3666</v>
      </c>
      <c r="E909" s="41" t="s">
        <v>3987</v>
      </c>
      <c r="F909" s="41" t="s">
        <v>3730</v>
      </c>
      <c r="G909" s="46">
        <v>8</v>
      </c>
      <c r="H909" s="46">
        <v>1</v>
      </c>
      <c r="I909" s="46">
        <v>1</v>
      </c>
      <c r="J909" s="41" t="s">
        <v>3663</v>
      </c>
      <c r="K909" s="41" t="s">
        <v>3780</v>
      </c>
      <c r="L909" s="41" t="s">
        <v>3728</v>
      </c>
      <c r="M909" s="41" t="s">
        <v>3735</v>
      </c>
      <c r="N909" s="41" t="s">
        <v>3671</v>
      </c>
      <c r="O909" s="41" t="s">
        <v>3670</v>
      </c>
    </row>
    <row r="910" spans="1:15" x14ac:dyDescent="0.25">
      <c r="A910" s="41" t="s">
        <v>3986</v>
      </c>
      <c r="B910" s="41" t="s">
        <v>3980</v>
      </c>
      <c r="C910" s="41" t="s">
        <v>3674</v>
      </c>
      <c r="D910" s="41" t="s">
        <v>3666</v>
      </c>
      <c r="E910" s="41" t="s">
        <v>3606</v>
      </c>
      <c r="F910" s="41" t="s">
        <v>3730</v>
      </c>
      <c r="G910" s="46">
        <v>0</v>
      </c>
      <c r="H910" s="46">
        <v>0</v>
      </c>
      <c r="I910" s="46">
        <v>0</v>
      </c>
      <c r="J910" s="41" t="s">
        <v>3663</v>
      </c>
      <c r="K910" s="41" t="s">
        <v>3780</v>
      </c>
      <c r="L910" s="41" t="s">
        <v>3728</v>
      </c>
      <c r="M910" s="41" t="s">
        <v>3778</v>
      </c>
      <c r="N910" s="41" t="s">
        <v>3671</v>
      </c>
      <c r="O910" s="41" t="s">
        <v>3670</v>
      </c>
    </row>
    <row r="911" spans="1:15" x14ac:dyDescent="0.25">
      <c r="A911" s="41" t="s">
        <v>3985</v>
      </c>
      <c r="B911" s="41" t="s">
        <v>3736</v>
      </c>
      <c r="C911" s="41" t="s">
        <v>3674</v>
      </c>
      <c r="D911" s="41" t="s">
        <v>3666</v>
      </c>
      <c r="E911" s="41" t="s">
        <v>3606</v>
      </c>
      <c r="F911" s="41" t="s">
        <v>3730</v>
      </c>
      <c r="G911" s="46">
        <v>0</v>
      </c>
      <c r="H911" s="46">
        <v>0</v>
      </c>
      <c r="I911" s="46">
        <v>0</v>
      </c>
      <c r="J911" s="41" t="s">
        <v>3663</v>
      </c>
      <c r="K911" s="41" t="s">
        <v>3780</v>
      </c>
      <c r="L911" s="41" t="s">
        <v>3728</v>
      </c>
      <c r="M911" s="41" t="s">
        <v>3735</v>
      </c>
      <c r="N911" s="41" t="s">
        <v>3671</v>
      </c>
      <c r="O911" s="41" t="s">
        <v>3670</v>
      </c>
    </row>
    <row r="912" spans="1:15" x14ac:dyDescent="0.25">
      <c r="A912" s="41" t="s">
        <v>3984</v>
      </c>
      <c r="B912" s="41" t="s">
        <v>3983</v>
      </c>
      <c r="C912" s="41" t="s">
        <v>3667</v>
      </c>
      <c r="D912" s="41" t="s">
        <v>3707</v>
      </c>
      <c r="E912" s="41" t="s">
        <v>3982</v>
      </c>
      <c r="F912" s="41" t="s">
        <v>3730</v>
      </c>
      <c r="G912" s="46">
        <v>8</v>
      </c>
      <c r="H912" s="46">
        <v>1</v>
      </c>
      <c r="I912" s="46">
        <v>1</v>
      </c>
      <c r="J912" s="41" t="s">
        <v>3663</v>
      </c>
      <c r="K912" s="41" t="s">
        <v>3780</v>
      </c>
      <c r="L912" s="41" t="s">
        <v>3728</v>
      </c>
      <c r="M912" s="41" t="s">
        <v>3941</v>
      </c>
      <c r="N912" s="41" t="s">
        <v>3671</v>
      </c>
      <c r="O912" s="41" t="s">
        <v>3670</v>
      </c>
    </row>
    <row r="913" spans="1:15" x14ac:dyDescent="0.25">
      <c r="A913" s="41" t="s">
        <v>3984</v>
      </c>
      <c r="B913" s="41" t="s">
        <v>3983</v>
      </c>
      <c r="C913" s="41" t="s">
        <v>3667</v>
      </c>
      <c r="D913" s="41" t="s">
        <v>3666</v>
      </c>
      <c r="E913" s="41" t="s">
        <v>3982</v>
      </c>
      <c r="F913" s="41" t="s">
        <v>3730</v>
      </c>
      <c r="G913" s="46">
        <v>8</v>
      </c>
      <c r="H913" s="46">
        <v>1</v>
      </c>
      <c r="I913" s="46">
        <v>1</v>
      </c>
      <c r="J913" s="41" t="s">
        <v>3663</v>
      </c>
      <c r="K913" s="41" t="s">
        <v>3780</v>
      </c>
      <c r="L913" s="41" t="s">
        <v>3728</v>
      </c>
      <c r="M913" s="41" t="s">
        <v>3941</v>
      </c>
      <c r="N913" s="41" t="s">
        <v>3671</v>
      </c>
      <c r="O913" s="41" t="s">
        <v>3670</v>
      </c>
    </row>
    <row r="914" spans="1:15" x14ac:dyDescent="0.25">
      <c r="A914" s="41" t="s">
        <v>3981</v>
      </c>
      <c r="B914" s="41" t="s">
        <v>3980</v>
      </c>
      <c r="C914" s="41" t="s">
        <v>3667</v>
      </c>
      <c r="D914" s="41" t="s">
        <v>3666</v>
      </c>
      <c r="E914" s="41" t="s">
        <v>3979</v>
      </c>
      <c r="F914" s="41" t="s">
        <v>3730</v>
      </c>
      <c r="G914" s="46">
        <v>8</v>
      </c>
      <c r="H914" s="46">
        <v>1</v>
      </c>
      <c r="I914" s="46">
        <v>1</v>
      </c>
      <c r="J914" s="41" t="s">
        <v>3663</v>
      </c>
      <c r="K914" s="41" t="s">
        <v>3780</v>
      </c>
      <c r="L914" s="41" t="s">
        <v>3728</v>
      </c>
      <c r="M914" s="41" t="s">
        <v>3778</v>
      </c>
      <c r="N914" s="41" t="s">
        <v>3671</v>
      </c>
      <c r="O914" s="41" t="s">
        <v>3670</v>
      </c>
    </row>
    <row r="915" spans="1:15" x14ac:dyDescent="0.25">
      <c r="A915" s="41" t="s">
        <v>3978</v>
      </c>
      <c r="B915" s="41" t="s">
        <v>3934</v>
      </c>
      <c r="C915" s="41" t="s">
        <v>3667</v>
      </c>
      <c r="D915" s="41" t="s">
        <v>3807</v>
      </c>
      <c r="E915" s="41" t="s">
        <v>3606</v>
      </c>
      <c r="F915" s="41" t="s">
        <v>3730</v>
      </c>
      <c r="G915" s="46">
        <v>8</v>
      </c>
      <c r="H915" s="46">
        <v>1</v>
      </c>
      <c r="I915" s="46">
        <v>0</v>
      </c>
      <c r="J915" s="41" t="s">
        <v>3663</v>
      </c>
      <c r="K915" s="41" t="s">
        <v>3780</v>
      </c>
      <c r="L915" s="41" t="s">
        <v>3728</v>
      </c>
      <c r="M915" s="41" t="s">
        <v>3948</v>
      </c>
      <c r="N915" s="41" t="s">
        <v>3671</v>
      </c>
      <c r="O915" s="41" t="s">
        <v>3670</v>
      </c>
    </row>
    <row r="916" spans="1:15" x14ac:dyDescent="0.25">
      <c r="A916" s="41" t="s">
        <v>3978</v>
      </c>
      <c r="B916" s="41" t="s">
        <v>3934</v>
      </c>
      <c r="C916" s="41" t="s">
        <v>3667</v>
      </c>
      <c r="D916" s="41" t="s">
        <v>3873</v>
      </c>
      <c r="E916" s="41" t="s">
        <v>3977</v>
      </c>
      <c r="F916" s="41" t="s">
        <v>3730</v>
      </c>
      <c r="G916" s="46">
        <v>8</v>
      </c>
      <c r="H916" s="46">
        <v>1</v>
      </c>
      <c r="I916" s="46">
        <v>1</v>
      </c>
      <c r="J916" s="41" t="s">
        <v>3663</v>
      </c>
      <c r="K916" s="41" t="s">
        <v>3780</v>
      </c>
      <c r="L916" s="41" t="s">
        <v>3728</v>
      </c>
      <c r="M916" s="41" t="s">
        <v>3948</v>
      </c>
      <c r="N916" s="41" t="s">
        <v>3671</v>
      </c>
      <c r="O916" s="41" t="s">
        <v>3670</v>
      </c>
    </row>
    <row r="917" spans="1:15" x14ac:dyDescent="0.25">
      <c r="A917" s="41" t="s">
        <v>3978</v>
      </c>
      <c r="B917" s="41" t="s">
        <v>3934</v>
      </c>
      <c r="C917" s="41" t="s">
        <v>3667</v>
      </c>
      <c r="D917" s="41" t="s">
        <v>3666</v>
      </c>
      <c r="E917" s="41" t="s">
        <v>3977</v>
      </c>
      <c r="F917" s="41" t="s">
        <v>3730</v>
      </c>
      <c r="G917" s="46">
        <v>8</v>
      </c>
      <c r="H917" s="46">
        <v>1</v>
      </c>
      <c r="I917" s="46">
        <v>1</v>
      </c>
      <c r="J917" s="41" t="s">
        <v>3663</v>
      </c>
      <c r="K917" s="41" t="s">
        <v>3780</v>
      </c>
      <c r="L917" s="41" t="s">
        <v>3728</v>
      </c>
      <c r="M917" s="41" t="s">
        <v>3948</v>
      </c>
      <c r="N917" s="41" t="s">
        <v>3671</v>
      </c>
      <c r="O917" s="41" t="s">
        <v>3670</v>
      </c>
    </row>
    <row r="918" spans="1:15" x14ac:dyDescent="0.25">
      <c r="A918" s="41" t="s">
        <v>3975</v>
      </c>
      <c r="B918" s="41" t="s">
        <v>3974</v>
      </c>
      <c r="C918" s="41" t="s">
        <v>3667</v>
      </c>
      <c r="D918" s="41" t="s">
        <v>3807</v>
      </c>
      <c r="E918" s="41" t="s">
        <v>3977</v>
      </c>
      <c r="F918" s="41" t="s">
        <v>3730</v>
      </c>
      <c r="G918" s="46">
        <v>8</v>
      </c>
      <c r="H918" s="46">
        <v>1</v>
      </c>
      <c r="I918" s="46">
        <v>1</v>
      </c>
      <c r="J918" s="41" t="s">
        <v>3663</v>
      </c>
      <c r="K918" s="41" t="s">
        <v>3780</v>
      </c>
      <c r="L918" s="41" t="s">
        <v>3728</v>
      </c>
      <c r="M918" s="41" t="s">
        <v>3948</v>
      </c>
      <c r="N918" s="41" t="s">
        <v>3671</v>
      </c>
      <c r="O918" s="41" t="s">
        <v>3670</v>
      </c>
    </row>
    <row r="919" spans="1:15" x14ac:dyDescent="0.25">
      <c r="A919" s="41" t="s">
        <v>3975</v>
      </c>
      <c r="B919" s="41" t="s">
        <v>3974</v>
      </c>
      <c r="C919" s="41" t="s">
        <v>3667</v>
      </c>
      <c r="D919" s="41" t="s">
        <v>3947</v>
      </c>
      <c r="E919" s="41" t="s">
        <v>3606</v>
      </c>
      <c r="F919" s="41" t="s">
        <v>3730</v>
      </c>
      <c r="G919" s="46">
        <v>8</v>
      </c>
      <c r="H919" s="46">
        <v>1</v>
      </c>
      <c r="I919" s="46">
        <v>0</v>
      </c>
      <c r="J919" s="41" t="s">
        <v>3663</v>
      </c>
      <c r="K919" s="41" t="s">
        <v>3780</v>
      </c>
      <c r="L919" s="41" t="s">
        <v>3728</v>
      </c>
      <c r="M919" s="41" t="s">
        <v>3948</v>
      </c>
      <c r="N919" s="41" t="s">
        <v>3671</v>
      </c>
      <c r="O919" s="41" t="s">
        <v>3670</v>
      </c>
    </row>
    <row r="920" spans="1:15" x14ac:dyDescent="0.25">
      <c r="A920" s="41" t="s">
        <v>3975</v>
      </c>
      <c r="B920" s="41" t="s">
        <v>3974</v>
      </c>
      <c r="C920" s="41" t="s">
        <v>3667</v>
      </c>
      <c r="D920" s="41" t="s">
        <v>3976</v>
      </c>
      <c r="E920" s="41" t="s">
        <v>3946</v>
      </c>
      <c r="F920" s="41" t="s">
        <v>3730</v>
      </c>
      <c r="G920" s="46">
        <v>8</v>
      </c>
      <c r="H920" s="46">
        <v>1</v>
      </c>
      <c r="I920" s="46">
        <v>1</v>
      </c>
      <c r="J920" s="41" t="s">
        <v>3663</v>
      </c>
      <c r="K920" s="41" t="s">
        <v>3780</v>
      </c>
      <c r="L920" s="41" t="s">
        <v>3728</v>
      </c>
      <c r="M920" s="41" t="s">
        <v>3948</v>
      </c>
      <c r="N920" s="41" t="s">
        <v>3671</v>
      </c>
      <c r="O920" s="41" t="s">
        <v>3670</v>
      </c>
    </row>
    <row r="921" spans="1:15" x14ac:dyDescent="0.25">
      <c r="A921" s="41" t="s">
        <v>3975</v>
      </c>
      <c r="B921" s="41" t="s">
        <v>3974</v>
      </c>
      <c r="C921" s="41" t="s">
        <v>3667</v>
      </c>
      <c r="D921" s="41" t="s">
        <v>3666</v>
      </c>
      <c r="E921" s="41" t="s">
        <v>3946</v>
      </c>
      <c r="F921" s="41" t="s">
        <v>3730</v>
      </c>
      <c r="G921" s="46">
        <v>8</v>
      </c>
      <c r="H921" s="46">
        <v>1</v>
      </c>
      <c r="I921" s="46">
        <v>1</v>
      </c>
      <c r="J921" s="41" t="s">
        <v>3663</v>
      </c>
      <c r="K921" s="41" t="s">
        <v>3780</v>
      </c>
      <c r="L921" s="41" t="s">
        <v>3728</v>
      </c>
      <c r="M921" s="41" t="s">
        <v>3948</v>
      </c>
      <c r="N921" s="41" t="s">
        <v>3671</v>
      </c>
      <c r="O921" s="41" t="s">
        <v>3670</v>
      </c>
    </row>
    <row r="922" spans="1:15" x14ac:dyDescent="0.25">
      <c r="A922" s="41" t="s">
        <v>3973</v>
      </c>
      <c r="B922" s="41" t="s">
        <v>3736</v>
      </c>
      <c r="C922" s="41" t="s">
        <v>3667</v>
      </c>
      <c r="D922" s="41" t="s">
        <v>3666</v>
      </c>
      <c r="E922" s="41" t="s">
        <v>3972</v>
      </c>
      <c r="F922" s="41" t="s">
        <v>3730</v>
      </c>
      <c r="G922" s="46">
        <v>8</v>
      </c>
      <c r="H922" s="46">
        <v>1</v>
      </c>
      <c r="I922" s="46">
        <v>1</v>
      </c>
      <c r="J922" s="41" t="s">
        <v>3663</v>
      </c>
      <c r="K922" s="41" t="s">
        <v>3780</v>
      </c>
      <c r="L922" s="41" t="s">
        <v>3728</v>
      </c>
      <c r="M922" s="41" t="s">
        <v>3948</v>
      </c>
      <c r="N922" s="41" t="s">
        <v>3671</v>
      </c>
      <c r="O922" s="41" t="s">
        <v>3670</v>
      </c>
    </row>
    <row r="923" spans="1:15" x14ac:dyDescent="0.25">
      <c r="A923" s="41" t="s">
        <v>3971</v>
      </c>
      <c r="B923" s="41" t="s">
        <v>3970</v>
      </c>
      <c r="C923" s="41" t="s">
        <v>3667</v>
      </c>
      <c r="D923" s="41" t="s">
        <v>3666</v>
      </c>
      <c r="E923" s="41" t="s">
        <v>3606</v>
      </c>
      <c r="F923" s="41" t="s">
        <v>3730</v>
      </c>
      <c r="G923" s="46">
        <v>8</v>
      </c>
      <c r="H923" s="46">
        <v>1</v>
      </c>
      <c r="I923" s="46">
        <v>0</v>
      </c>
      <c r="J923" s="41" t="s">
        <v>3663</v>
      </c>
      <c r="K923" s="41" t="s">
        <v>3780</v>
      </c>
      <c r="L923" s="41" t="s">
        <v>3728</v>
      </c>
      <c r="M923" s="41" t="s">
        <v>3778</v>
      </c>
      <c r="N923" s="41" t="s">
        <v>3671</v>
      </c>
      <c r="O923" s="41" t="s">
        <v>3670</v>
      </c>
    </row>
    <row r="924" spans="1:15" x14ac:dyDescent="0.25">
      <c r="A924" s="41" t="s">
        <v>3969</v>
      </c>
      <c r="B924" s="41" t="s">
        <v>3736</v>
      </c>
      <c r="C924" s="41" t="s">
        <v>3674</v>
      </c>
      <c r="D924" s="41" t="s">
        <v>3666</v>
      </c>
      <c r="E924" s="41" t="s">
        <v>3606</v>
      </c>
      <c r="F924" s="41" t="s">
        <v>3730</v>
      </c>
      <c r="G924" s="46">
        <v>0</v>
      </c>
      <c r="H924" s="46">
        <v>0</v>
      </c>
      <c r="I924" s="46">
        <v>0</v>
      </c>
      <c r="J924" s="41" t="s">
        <v>3663</v>
      </c>
      <c r="K924" s="41" t="s">
        <v>3780</v>
      </c>
      <c r="L924" s="41" t="s">
        <v>3728</v>
      </c>
      <c r="M924" s="41" t="s">
        <v>3948</v>
      </c>
      <c r="N924" s="41" t="s">
        <v>3671</v>
      </c>
      <c r="O924" s="41" t="s">
        <v>3670</v>
      </c>
    </row>
    <row r="925" spans="1:15" x14ac:dyDescent="0.25">
      <c r="A925" s="41" t="s">
        <v>3968</v>
      </c>
      <c r="B925" s="41" t="s">
        <v>3967</v>
      </c>
      <c r="C925" s="41" t="s">
        <v>3667</v>
      </c>
      <c r="D925" s="41" t="s">
        <v>3666</v>
      </c>
      <c r="E925" s="41" t="s">
        <v>3966</v>
      </c>
      <c r="F925" s="41" t="s">
        <v>3730</v>
      </c>
      <c r="G925" s="46">
        <v>8</v>
      </c>
      <c r="H925" s="46">
        <v>1</v>
      </c>
      <c r="I925" s="46">
        <v>1</v>
      </c>
      <c r="J925" s="41" t="s">
        <v>3663</v>
      </c>
      <c r="K925" s="41" t="s">
        <v>3780</v>
      </c>
      <c r="L925" s="41" t="s">
        <v>3728</v>
      </c>
      <c r="M925" s="41" t="s">
        <v>3677</v>
      </c>
      <c r="N925" s="41" t="s">
        <v>3659</v>
      </c>
      <c r="O925" s="41" t="s">
        <v>3658</v>
      </c>
    </row>
    <row r="926" spans="1:15" x14ac:dyDescent="0.25">
      <c r="A926" s="41" t="s">
        <v>3965</v>
      </c>
      <c r="B926" s="41" t="s">
        <v>3950</v>
      </c>
      <c r="C926" s="41" t="s">
        <v>3667</v>
      </c>
      <c r="D926" s="41" t="s">
        <v>3666</v>
      </c>
      <c r="E926" s="41" t="s">
        <v>3964</v>
      </c>
      <c r="F926" s="41" t="s">
        <v>3730</v>
      </c>
      <c r="G926" s="46">
        <v>8</v>
      </c>
      <c r="H926" s="46">
        <v>1</v>
      </c>
      <c r="I926" s="46">
        <v>1</v>
      </c>
      <c r="J926" s="41" t="s">
        <v>3663</v>
      </c>
      <c r="K926" s="41" t="s">
        <v>3780</v>
      </c>
      <c r="L926" s="41" t="s">
        <v>3728</v>
      </c>
      <c r="M926" s="41" t="s">
        <v>3948</v>
      </c>
      <c r="N926" s="41" t="s">
        <v>3671</v>
      </c>
      <c r="O926" s="41" t="s">
        <v>3670</v>
      </c>
    </row>
    <row r="927" spans="1:15" x14ac:dyDescent="0.25">
      <c r="A927" s="41" t="s">
        <v>3963</v>
      </c>
      <c r="B927" s="41" t="s">
        <v>3962</v>
      </c>
      <c r="C927" s="41" t="s">
        <v>3674</v>
      </c>
      <c r="D927" s="41" t="s">
        <v>3666</v>
      </c>
      <c r="E927" s="41" t="s">
        <v>3606</v>
      </c>
      <c r="F927" s="41" t="s">
        <v>3730</v>
      </c>
      <c r="G927" s="46">
        <v>0</v>
      </c>
      <c r="H927" s="46">
        <v>0</v>
      </c>
      <c r="I927" s="46">
        <v>0</v>
      </c>
      <c r="J927" s="41" t="s">
        <v>3663</v>
      </c>
      <c r="K927" s="41" t="s">
        <v>3729</v>
      </c>
      <c r="L927" s="41" t="s">
        <v>3728</v>
      </c>
      <c r="M927" s="41" t="s">
        <v>3778</v>
      </c>
      <c r="N927" s="41" t="s">
        <v>3671</v>
      </c>
      <c r="O927" s="41" t="s">
        <v>3670</v>
      </c>
    </row>
    <row r="928" spans="1:15" x14ac:dyDescent="0.25">
      <c r="A928" s="41" t="s">
        <v>3961</v>
      </c>
      <c r="B928" s="41" t="s">
        <v>3960</v>
      </c>
      <c r="C928" s="41" t="s">
        <v>3741</v>
      </c>
      <c r="D928" s="41" t="s">
        <v>3666</v>
      </c>
      <c r="E928" s="41" t="s">
        <v>3606</v>
      </c>
      <c r="F928" s="41" t="s">
        <v>3664</v>
      </c>
      <c r="G928" s="46">
        <v>8</v>
      </c>
      <c r="H928" s="46">
        <v>1</v>
      </c>
      <c r="I928" s="46">
        <v>0</v>
      </c>
      <c r="J928" s="41" t="s">
        <v>3663</v>
      </c>
      <c r="K928" s="41" t="s">
        <v>3692</v>
      </c>
      <c r="L928" s="41" t="s">
        <v>3691</v>
      </c>
      <c r="M928" s="41" t="s">
        <v>3677</v>
      </c>
      <c r="N928" s="41" t="s">
        <v>3659</v>
      </c>
      <c r="O928" s="41" t="s">
        <v>3670</v>
      </c>
    </row>
    <row r="929" spans="1:15" x14ac:dyDescent="0.25">
      <c r="A929" s="41" t="s">
        <v>3959</v>
      </c>
      <c r="B929" s="41" t="s">
        <v>3956</v>
      </c>
      <c r="C929" s="41" t="s">
        <v>3667</v>
      </c>
      <c r="D929" s="41" t="s">
        <v>3690</v>
      </c>
      <c r="E929" s="41" t="s">
        <v>3958</v>
      </c>
      <c r="F929" s="41" t="s">
        <v>3664</v>
      </c>
      <c r="G929" s="46">
        <v>8</v>
      </c>
      <c r="H929" s="46">
        <v>1</v>
      </c>
      <c r="I929" s="46">
        <v>1</v>
      </c>
      <c r="J929" s="41" t="s">
        <v>3663</v>
      </c>
      <c r="K929" s="41" t="s">
        <v>3780</v>
      </c>
      <c r="L929" s="41" t="s">
        <v>3728</v>
      </c>
      <c r="M929" s="41" t="s">
        <v>3735</v>
      </c>
      <c r="N929" s="41" t="s">
        <v>3671</v>
      </c>
      <c r="O929" s="41" t="s">
        <v>3670</v>
      </c>
    </row>
    <row r="930" spans="1:15" x14ac:dyDescent="0.25">
      <c r="A930" s="41" t="s">
        <v>3959</v>
      </c>
      <c r="B930" s="41" t="s">
        <v>3956</v>
      </c>
      <c r="C930" s="41" t="s">
        <v>3667</v>
      </c>
      <c r="D930" s="41" t="s">
        <v>3666</v>
      </c>
      <c r="E930" s="41" t="s">
        <v>3958</v>
      </c>
      <c r="F930" s="41" t="s">
        <v>3664</v>
      </c>
      <c r="G930" s="46">
        <v>8</v>
      </c>
      <c r="H930" s="46">
        <v>1</v>
      </c>
      <c r="I930" s="46">
        <v>1</v>
      </c>
      <c r="J930" s="41" t="s">
        <v>3663</v>
      </c>
      <c r="K930" s="41" t="s">
        <v>3780</v>
      </c>
      <c r="L930" s="41" t="s">
        <v>3728</v>
      </c>
      <c r="M930" s="41" t="s">
        <v>3735</v>
      </c>
      <c r="N930" s="41" t="s">
        <v>3671</v>
      </c>
      <c r="O930" s="41" t="s">
        <v>3670</v>
      </c>
    </row>
    <row r="931" spans="1:15" x14ac:dyDescent="0.25">
      <c r="A931" s="41" t="s">
        <v>3957</v>
      </c>
      <c r="B931" s="41" t="s">
        <v>3956</v>
      </c>
      <c r="C931" s="41" t="s">
        <v>3667</v>
      </c>
      <c r="D931" s="41" t="s">
        <v>3708</v>
      </c>
      <c r="E931" s="41" t="s">
        <v>3955</v>
      </c>
      <c r="F931" s="41" t="s">
        <v>3664</v>
      </c>
      <c r="G931" s="46">
        <v>8</v>
      </c>
      <c r="H931" s="46">
        <v>1</v>
      </c>
      <c r="I931" s="46">
        <v>1</v>
      </c>
      <c r="J931" s="41" t="s">
        <v>3663</v>
      </c>
      <c r="K931" s="41" t="s">
        <v>3780</v>
      </c>
      <c r="L931" s="41" t="s">
        <v>3728</v>
      </c>
      <c r="M931" s="41" t="s">
        <v>3735</v>
      </c>
      <c r="N931" s="41" t="s">
        <v>3671</v>
      </c>
      <c r="O931" s="41" t="s">
        <v>3670</v>
      </c>
    </row>
    <row r="932" spans="1:15" x14ac:dyDescent="0.25">
      <c r="A932" s="41" t="s">
        <v>3957</v>
      </c>
      <c r="B932" s="41" t="s">
        <v>3956</v>
      </c>
      <c r="C932" s="41" t="s">
        <v>3667</v>
      </c>
      <c r="D932" s="41" t="s">
        <v>3666</v>
      </c>
      <c r="E932" s="41" t="s">
        <v>3955</v>
      </c>
      <c r="F932" s="41" t="s">
        <v>3664</v>
      </c>
      <c r="G932" s="46">
        <v>8</v>
      </c>
      <c r="H932" s="46">
        <v>1</v>
      </c>
      <c r="I932" s="46">
        <v>1</v>
      </c>
      <c r="J932" s="41" t="s">
        <v>3663</v>
      </c>
      <c r="K932" s="41" t="s">
        <v>3780</v>
      </c>
      <c r="L932" s="41" t="s">
        <v>3728</v>
      </c>
      <c r="M932" s="41" t="s">
        <v>3735</v>
      </c>
      <c r="N932" s="41" t="s">
        <v>3671</v>
      </c>
      <c r="O932" s="41" t="s">
        <v>3670</v>
      </c>
    </row>
    <row r="933" spans="1:15" x14ac:dyDescent="0.25">
      <c r="A933" s="41" t="s">
        <v>3954</v>
      </c>
      <c r="B933" s="41" t="s">
        <v>3953</v>
      </c>
      <c r="C933" s="41" t="s">
        <v>3667</v>
      </c>
      <c r="D933" s="41" t="s">
        <v>3666</v>
      </c>
      <c r="E933" s="41" t="s">
        <v>3952</v>
      </c>
      <c r="F933" s="41" t="s">
        <v>3730</v>
      </c>
      <c r="G933" s="46">
        <v>8</v>
      </c>
      <c r="H933" s="46">
        <v>1</v>
      </c>
      <c r="I933" s="46">
        <v>1</v>
      </c>
      <c r="J933" s="41" t="s">
        <v>3663</v>
      </c>
      <c r="K933" s="41" t="s">
        <v>3729</v>
      </c>
      <c r="L933" s="41" t="s">
        <v>3728</v>
      </c>
      <c r="M933" s="41" t="s">
        <v>3677</v>
      </c>
      <c r="N933" s="41" t="s">
        <v>3659</v>
      </c>
      <c r="O933" s="41" t="s">
        <v>3658</v>
      </c>
    </row>
    <row r="934" spans="1:15" x14ac:dyDescent="0.25">
      <c r="A934" s="41" t="s">
        <v>3951</v>
      </c>
      <c r="B934" s="41" t="s">
        <v>3950</v>
      </c>
      <c r="C934" s="41" t="s">
        <v>3667</v>
      </c>
      <c r="D934" s="41" t="s">
        <v>3666</v>
      </c>
      <c r="E934" s="41" t="s">
        <v>3949</v>
      </c>
      <c r="F934" s="41" t="s">
        <v>3730</v>
      </c>
      <c r="G934" s="46">
        <v>8</v>
      </c>
      <c r="H934" s="46">
        <v>1</v>
      </c>
      <c r="I934" s="46">
        <v>1</v>
      </c>
      <c r="J934" s="41" t="s">
        <v>3663</v>
      </c>
      <c r="K934" s="41" t="s">
        <v>3780</v>
      </c>
      <c r="L934" s="41" t="s">
        <v>3728</v>
      </c>
      <c r="M934" s="41" t="s">
        <v>3948</v>
      </c>
      <c r="N934" s="41" t="s">
        <v>3671</v>
      </c>
      <c r="O934" s="41" t="s">
        <v>3670</v>
      </c>
    </row>
    <row r="935" spans="1:15" x14ac:dyDescent="0.25">
      <c r="A935" s="41" t="s">
        <v>3945</v>
      </c>
      <c r="B935" s="41" t="s">
        <v>3942</v>
      </c>
      <c r="C935" s="41" t="s">
        <v>3667</v>
      </c>
      <c r="D935" s="41" t="s">
        <v>3714</v>
      </c>
      <c r="E935" s="41" t="s">
        <v>3946</v>
      </c>
      <c r="F935" s="41" t="s">
        <v>3730</v>
      </c>
      <c r="G935" s="46">
        <v>8</v>
      </c>
      <c r="H935" s="46">
        <v>1</v>
      </c>
      <c r="I935" s="46">
        <v>1</v>
      </c>
      <c r="J935" s="41" t="s">
        <v>3663</v>
      </c>
      <c r="K935" s="41" t="s">
        <v>3780</v>
      </c>
      <c r="L935" s="41" t="s">
        <v>3728</v>
      </c>
      <c r="M935" s="41" t="s">
        <v>3941</v>
      </c>
      <c r="N935" s="41" t="s">
        <v>3671</v>
      </c>
      <c r="O935" s="41" t="s">
        <v>3670</v>
      </c>
    </row>
    <row r="936" spans="1:15" x14ac:dyDescent="0.25">
      <c r="A936" s="41" t="s">
        <v>3945</v>
      </c>
      <c r="B936" s="41" t="s">
        <v>3942</v>
      </c>
      <c r="C936" s="41" t="s">
        <v>3667</v>
      </c>
      <c r="D936" s="41" t="s">
        <v>3947</v>
      </c>
      <c r="E936" s="41" t="s">
        <v>3946</v>
      </c>
      <c r="F936" s="41" t="s">
        <v>3730</v>
      </c>
      <c r="G936" s="46">
        <v>8</v>
      </c>
      <c r="H936" s="46">
        <v>1</v>
      </c>
      <c r="I936" s="46">
        <v>1</v>
      </c>
      <c r="J936" s="41" t="s">
        <v>3663</v>
      </c>
      <c r="K936" s="41" t="s">
        <v>3780</v>
      </c>
      <c r="L936" s="41" t="s">
        <v>3728</v>
      </c>
      <c r="M936" s="41" t="s">
        <v>3941</v>
      </c>
      <c r="N936" s="41" t="s">
        <v>3671</v>
      </c>
      <c r="O936" s="41" t="s">
        <v>3670</v>
      </c>
    </row>
    <row r="937" spans="1:15" x14ac:dyDescent="0.25">
      <c r="A937" s="41" t="s">
        <v>3945</v>
      </c>
      <c r="B937" s="41" t="s">
        <v>3942</v>
      </c>
      <c r="C937" s="41" t="s">
        <v>3667</v>
      </c>
      <c r="D937" s="41" t="s">
        <v>3666</v>
      </c>
      <c r="E937" s="41" t="s">
        <v>3606</v>
      </c>
      <c r="F937" s="41" t="s">
        <v>3730</v>
      </c>
      <c r="G937" s="46">
        <v>8</v>
      </c>
      <c r="H937" s="46">
        <v>1</v>
      </c>
      <c r="I937" s="46">
        <v>0</v>
      </c>
      <c r="J937" s="41" t="s">
        <v>3663</v>
      </c>
      <c r="K937" s="41" t="s">
        <v>3780</v>
      </c>
      <c r="L937" s="41" t="s">
        <v>3728</v>
      </c>
      <c r="M937" s="41" t="s">
        <v>3941</v>
      </c>
      <c r="N937" s="41" t="s">
        <v>3671</v>
      </c>
      <c r="O937" s="41" t="s">
        <v>3670</v>
      </c>
    </row>
    <row r="938" spans="1:15" x14ac:dyDescent="0.25">
      <c r="A938" s="41" t="s">
        <v>3944</v>
      </c>
      <c r="B938" s="41" t="s">
        <v>3942</v>
      </c>
      <c r="C938" s="41" t="s">
        <v>3667</v>
      </c>
      <c r="D938" s="41" t="s">
        <v>3666</v>
      </c>
      <c r="E938" s="41" t="s">
        <v>3606</v>
      </c>
      <c r="F938" s="41" t="s">
        <v>3730</v>
      </c>
      <c r="G938" s="46">
        <v>8</v>
      </c>
      <c r="H938" s="46">
        <v>1</v>
      </c>
      <c r="I938" s="46">
        <v>0</v>
      </c>
      <c r="J938" s="41" t="s">
        <v>3663</v>
      </c>
      <c r="K938" s="41" t="s">
        <v>3780</v>
      </c>
      <c r="L938" s="41" t="s">
        <v>3728</v>
      </c>
      <c r="M938" s="41" t="s">
        <v>3941</v>
      </c>
      <c r="N938" s="41" t="s">
        <v>3671</v>
      </c>
      <c r="O938" s="41" t="s">
        <v>3670</v>
      </c>
    </row>
    <row r="939" spans="1:15" x14ac:dyDescent="0.25">
      <c r="A939" s="41" t="s">
        <v>3943</v>
      </c>
      <c r="B939" s="41" t="s">
        <v>3942</v>
      </c>
      <c r="C939" s="41" t="s">
        <v>3741</v>
      </c>
      <c r="D939" s="41" t="s">
        <v>3666</v>
      </c>
      <c r="E939" s="41" t="s">
        <v>3606</v>
      </c>
      <c r="F939" s="41" t="s">
        <v>3730</v>
      </c>
      <c r="G939" s="46">
        <v>0</v>
      </c>
      <c r="H939" s="46">
        <v>0</v>
      </c>
      <c r="I939" s="46">
        <v>0</v>
      </c>
      <c r="J939" s="41" t="s">
        <v>3663</v>
      </c>
      <c r="K939" s="41" t="s">
        <v>3780</v>
      </c>
      <c r="L939" s="41" t="s">
        <v>3728</v>
      </c>
      <c r="M939" s="41" t="s">
        <v>3941</v>
      </c>
      <c r="N939" s="41" t="s">
        <v>3671</v>
      </c>
      <c r="O939" s="41" t="s">
        <v>3670</v>
      </c>
    </row>
    <row r="940" spans="1:15" x14ac:dyDescent="0.25">
      <c r="A940" s="41" t="s">
        <v>3940</v>
      </c>
      <c r="B940" s="41" t="s">
        <v>3736</v>
      </c>
      <c r="C940" s="41" t="s">
        <v>3667</v>
      </c>
      <c r="D940" s="41" t="s">
        <v>3666</v>
      </c>
      <c r="E940" s="41" t="s">
        <v>3939</v>
      </c>
      <c r="F940" s="41" t="s">
        <v>3730</v>
      </c>
      <c r="G940" s="46">
        <v>8</v>
      </c>
      <c r="H940" s="46">
        <v>1</v>
      </c>
      <c r="I940" s="46">
        <v>1</v>
      </c>
      <c r="J940" s="41" t="s">
        <v>3663</v>
      </c>
      <c r="K940" s="41" t="s">
        <v>3780</v>
      </c>
      <c r="L940" s="41" t="s">
        <v>3728</v>
      </c>
      <c r="M940" s="41" t="s">
        <v>3735</v>
      </c>
      <c r="N940" s="41" t="s">
        <v>3671</v>
      </c>
      <c r="O940" s="41" t="s">
        <v>3670</v>
      </c>
    </row>
    <row r="941" spans="1:15" x14ac:dyDescent="0.25">
      <c r="A941" s="41" t="s">
        <v>3938</v>
      </c>
      <c r="B941" s="41" t="s">
        <v>3937</v>
      </c>
      <c r="C941" s="41" t="s">
        <v>3667</v>
      </c>
      <c r="D941" s="41" t="s">
        <v>3666</v>
      </c>
      <c r="E941" s="41" t="s">
        <v>3936</v>
      </c>
      <c r="F941" s="41" t="s">
        <v>3730</v>
      </c>
      <c r="G941" s="46">
        <v>8</v>
      </c>
      <c r="H941" s="46">
        <v>1</v>
      </c>
      <c r="I941" s="46">
        <v>1</v>
      </c>
      <c r="J941" s="41" t="s">
        <v>3663</v>
      </c>
      <c r="K941" s="41" t="s">
        <v>3780</v>
      </c>
      <c r="L941" s="41" t="s">
        <v>3728</v>
      </c>
      <c r="M941" s="41" t="s">
        <v>3735</v>
      </c>
      <c r="N941" s="41" t="s">
        <v>3671</v>
      </c>
      <c r="O941" s="41" t="s">
        <v>3670</v>
      </c>
    </row>
    <row r="942" spans="1:15" x14ac:dyDescent="0.25">
      <c r="A942" s="41" t="s">
        <v>3935</v>
      </c>
      <c r="B942" s="41" t="s">
        <v>3934</v>
      </c>
      <c r="C942" s="41" t="s">
        <v>3667</v>
      </c>
      <c r="D942" s="41" t="s">
        <v>3666</v>
      </c>
      <c r="E942" s="41" t="s">
        <v>3933</v>
      </c>
      <c r="F942" s="41" t="s">
        <v>3730</v>
      </c>
      <c r="G942" s="46">
        <v>8</v>
      </c>
      <c r="H942" s="46">
        <v>1</v>
      </c>
      <c r="I942" s="46">
        <v>1</v>
      </c>
      <c r="J942" s="41" t="s">
        <v>3663</v>
      </c>
      <c r="K942" s="41" t="s">
        <v>3780</v>
      </c>
      <c r="L942" s="41" t="s">
        <v>3728</v>
      </c>
      <c r="M942" s="41" t="s">
        <v>3778</v>
      </c>
      <c r="N942" s="41" t="s">
        <v>3671</v>
      </c>
      <c r="O942" s="41" t="s">
        <v>3670</v>
      </c>
    </row>
    <row r="943" spans="1:15" x14ac:dyDescent="0.25">
      <c r="A943" s="41" t="s">
        <v>3932</v>
      </c>
      <c r="B943" s="41" t="s">
        <v>3931</v>
      </c>
      <c r="C943" s="41" t="s">
        <v>3667</v>
      </c>
      <c r="D943" s="41" t="s">
        <v>3666</v>
      </c>
      <c r="E943" s="41" t="s">
        <v>3606</v>
      </c>
      <c r="F943" s="41" t="s">
        <v>3730</v>
      </c>
      <c r="G943" s="46">
        <v>8</v>
      </c>
      <c r="H943" s="46">
        <v>1</v>
      </c>
      <c r="I943" s="46">
        <v>0</v>
      </c>
      <c r="J943" s="41" t="s">
        <v>3663</v>
      </c>
      <c r="K943" s="41" t="s">
        <v>3780</v>
      </c>
      <c r="L943" s="41" t="s">
        <v>3916</v>
      </c>
      <c r="M943" s="41" t="s">
        <v>3930</v>
      </c>
      <c r="N943" s="41" t="s">
        <v>3659</v>
      </c>
      <c r="O943" s="41" t="s">
        <v>3670</v>
      </c>
    </row>
    <row r="944" spans="1:15" x14ac:dyDescent="0.25">
      <c r="A944" s="41" t="s">
        <v>3929</v>
      </c>
      <c r="B944" s="41" t="s">
        <v>3926</v>
      </c>
      <c r="C944" s="41" t="s">
        <v>3667</v>
      </c>
      <c r="D944" s="41" t="s">
        <v>3666</v>
      </c>
      <c r="E944" s="41" t="s">
        <v>3928</v>
      </c>
      <c r="F944" s="41" t="s">
        <v>3730</v>
      </c>
      <c r="G944" s="46">
        <v>8</v>
      </c>
      <c r="H944" s="46">
        <v>1</v>
      </c>
      <c r="I944" s="46">
        <v>1</v>
      </c>
      <c r="J944" s="41" t="s">
        <v>3663</v>
      </c>
      <c r="K944" s="41" t="s">
        <v>3780</v>
      </c>
      <c r="L944" s="41" t="s">
        <v>3916</v>
      </c>
      <c r="M944" s="41" t="s">
        <v>3735</v>
      </c>
      <c r="N944" s="41" t="s">
        <v>3671</v>
      </c>
      <c r="O944" s="41" t="s">
        <v>3670</v>
      </c>
    </row>
    <row r="945" spans="1:15" x14ac:dyDescent="0.25">
      <c r="A945" s="41" t="s">
        <v>3927</v>
      </c>
      <c r="B945" s="41" t="s">
        <v>3926</v>
      </c>
      <c r="C945" s="41" t="s">
        <v>3667</v>
      </c>
      <c r="D945" s="41" t="s">
        <v>3666</v>
      </c>
      <c r="E945" s="41" t="s">
        <v>3925</v>
      </c>
      <c r="F945" s="41" t="s">
        <v>3730</v>
      </c>
      <c r="G945" s="46">
        <v>8</v>
      </c>
      <c r="H945" s="46">
        <v>1</v>
      </c>
      <c r="I945" s="46">
        <v>1</v>
      </c>
      <c r="J945" s="41" t="s">
        <v>3663</v>
      </c>
      <c r="K945" s="41" t="s">
        <v>3780</v>
      </c>
      <c r="L945" s="41" t="s">
        <v>3916</v>
      </c>
      <c r="M945" s="41" t="s">
        <v>3735</v>
      </c>
      <c r="N945" s="41" t="s">
        <v>3671</v>
      </c>
      <c r="O945" s="41" t="s">
        <v>3670</v>
      </c>
    </row>
    <row r="946" spans="1:15" x14ac:dyDescent="0.25">
      <c r="A946" s="41" t="s">
        <v>3924</v>
      </c>
      <c r="B946" s="41" t="s">
        <v>3918</v>
      </c>
      <c r="C946" s="41" t="s">
        <v>3667</v>
      </c>
      <c r="D946" s="41" t="s">
        <v>3666</v>
      </c>
      <c r="E946" s="41" t="s">
        <v>3923</v>
      </c>
      <c r="F946" s="41" t="s">
        <v>3730</v>
      </c>
      <c r="G946" s="46">
        <v>8</v>
      </c>
      <c r="H946" s="46">
        <v>1</v>
      </c>
      <c r="I946" s="46">
        <v>1</v>
      </c>
      <c r="J946" s="41" t="s">
        <v>3663</v>
      </c>
      <c r="K946" s="41" t="s">
        <v>3780</v>
      </c>
      <c r="L946" s="41" t="s">
        <v>3916</v>
      </c>
      <c r="M946" s="41" t="s">
        <v>3915</v>
      </c>
      <c r="N946" s="41" t="s">
        <v>3671</v>
      </c>
      <c r="O946" s="41" t="s">
        <v>3670</v>
      </c>
    </row>
    <row r="947" spans="1:15" x14ac:dyDescent="0.25">
      <c r="A947" s="41" t="s">
        <v>3922</v>
      </c>
      <c r="B947" s="41" t="s">
        <v>3921</v>
      </c>
      <c r="C947" s="41" t="s">
        <v>3667</v>
      </c>
      <c r="D947" s="41" t="s">
        <v>3666</v>
      </c>
      <c r="E947" s="41" t="s">
        <v>3920</v>
      </c>
      <c r="F947" s="41" t="s">
        <v>3730</v>
      </c>
      <c r="G947" s="46">
        <v>8</v>
      </c>
      <c r="H947" s="46">
        <v>1</v>
      </c>
      <c r="I947" s="46">
        <v>1</v>
      </c>
      <c r="J947" s="41" t="s">
        <v>3663</v>
      </c>
      <c r="K947" s="41" t="s">
        <v>3780</v>
      </c>
      <c r="L947" s="41" t="s">
        <v>3916</v>
      </c>
      <c r="M947" s="41" t="s">
        <v>3915</v>
      </c>
      <c r="N947" s="41" t="s">
        <v>3671</v>
      </c>
      <c r="O947" s="41" t="s">
        <v>3670</v>
      </c>
    </row>
    <row r="948" spans="1:15" x14ac:dyDescent="0.25">
      <c r="A948" s="41" t="s">
        <v>3919</v>
      </c>
      <c r="B948" s="41" t="s">
        <v>3918</v>
      </c>
      <c r="C948" s="41" t="s">
        <v>3667</v>
      </c>
      <c r="D948" s="41" t="s">
        <v>3666</v>
      </c>
      <c r="E948" s="41" t="s">
        <v>3917</v>
      </c>
      <c r="F948" s="41" t="s">
        <v>3730</v>
      </c>
      <c r="G948" s="46">
        <v>8</v>
      </c>
      <c r="H948" s="46">
        <v>1</v>
      </c>
      <c r="I948" s="46">
        <v>1</v>
      </c>
      <c r="J948" s="41" t="s">
        <v>3663</v>
      </c>
      <c r="K948" s="41" t="s">
        <v>3780</v>
      </c>
      <c r="L948" s="41" t="s">
        <v>3916</v>
      </c>
      <c r="M948" s="41" t="s">
        <v>3915</v>
      </c>
      <c r="N948" s="41" t="s">
        <v>3671</v>
      </c>
      <c r="O948" s="41" t="s">
        <v>3670</v>
      </c>
    </row>
    <row r="949" spans="1:15" x14ac:dyDescent="0.25">
      <c r="A949" s="41" t="s">
        <v>3914</v>
      </c>
      <c r="B949" s="41" t="s">
        <v>3913</v>
      </c>
      <c r="C949" s="41" t="s">
        <v>3667</v>
      </c>
      <c r="D949" s="41" t="s">
        <v>3666</v>
      </c>
      <c r="E949" s="41" t="s">
        <v>3912</v>
      </c>
      <c r="F949" s="41" t="s">
        <v>3664</v>
      </c>
      <c r="G949" s="46">
        <v>8</v>
      </c>
      <c r="H949" s="46">
        <v>1</v>
      </c>
      <c r="I949" s="46">
        <v>1</v>
      </c>
      <c r="J949" s="41" t="s">
        <v>3663</v>
      </c>
      <c r="K949" s="41" t="s">
        <v>3254</v>
      </c>
      <c r="L949" s="41" t="s">
        <v>3678</v>
      </c>
      <c r="M949" s="41" t="s">
        <v>3735</v>
      </c>
      <c r="N949" s="41" t="s">
        <v>3671</v>
      </c>
      <c r="O949" s="41" t="s">
        <v>3670</v>
      </c>
    </row>
    <row r="950" spans="1:15" x14ac:dyDescent="0.25">
      <c r="A950" s="41" t="s">
        <v>3911</v>
      </c>
      <c r="B950" s="41" t="s">
        <v>3908</v>
      </c>
      <c r="C950" s="41" t="s">
        <v>3667</v>
      </c>
      <c r="D950" s="41" t="s">
        <v>3666</v>
      </c>
      <c r="E950" s="41" t="s">
        <v>3910</v>
      </c>
      <c r="F950" s="41" t="s">
        <v>3664</v>
      </c>
      <c r="G950" s="46">
        <v>8</v>
      </c>
      <c r="H950" s="46">
        <v>1</v>
      </c>
      <c r="I950" s="46">
        <v>1</v>
      </c>
      <c r="J950" s="41" t="s">
        <v>3663</v>
      </c>
      <c r="K950" s="41" t="s">
        <v>3254</v>
      </c>
      <c r="L950" s="41" t="s">
        <v>3678</v>
      </c>
      <c r="M950" s="41" t="s">
        <v>3770</v>
      </c>
      <c r="N950" s="41" t="s">
        <v>3671</v>
      </c>
      <c r="O950" s="41" t="s">
        <v>3670</v>
      </c>
    </row>
    <row r="951" spans="1:15" x14ac:dyDescent="0.25">
      <c r="A951" s="41" t="s">
        <v>3909</v>
      </c>
      <c r="B951" s="41" t="s">
        <v>3908</v>
      </c>
      <c r="C951" s="41" t="s">
        <v>3674</v>
      </c>
      <c r="D951" s="41" t="s">
        <v>3666</v>
      </c>
      <c r="E951" s="41" t="s">
        <v>3606</v>
      </c>
      <c r="F951" s="41" t="s">
        <v>3664</v>
      </c>
      <c r="G951" s="46">
        <v>0</v>
      </c>
      <c r="H951" s="46">
        <v>0</v>
      </c>
      <c r="I951" s="46">
        <v>0</v>
      </c>
      <c r="J951" s="41" t="s">
        <v>3663</v>
      </c>
      <c r="K951" s="41" t="s">
        <v>3254</v>
      </c>
      <c r="L951" s="41" t="s">
        <v>3678</v>
      </c>
      <c r="M951" s="41" t="s">
        <v>3778</v>
      </c>
      <c r="N951" s="41" t="s">
        <v>3671</v>
      </c>
      <c r="O951" s="41" t="s">
        <v>3670</v>
      </c>
    </row>
    <row r="952" spans="1:15" x14ac:dyDescent="0.25">
      <c r="A952" s="41" t="s">
        <v>3907</v>
      </c>
      <c r="B952" s="41" t="s">
        <v>3906</v>
      </c>
      <c r="C952" s="41" t="s">
        <v>3667</v>
      </c>
      <c r="D952" s="41" t="s">
        <v>3666</v>
      </c>
      <c r="E952" s="41" t="s">
        <v>3905</v>
      </c>
      <c r="F952" s="41" t="s">
        <v>3664</v>
      </c>
      <c r="G952" s="46">
        <v>8</v>
      </c>
      <c r="H952" s="46">
        <v>1</v>
      </c>
      <c r="I952" s="46">
        <v>1</v>
      </c>
      <c r="J952" s="41" t="s">
        <v>3663</v>
      </c>
      <c r="K952" s="41" t="s">
        <v>3254</v>
      </c>
      <c r="L952" s="41" t="s">
        <v>3678</v>
      </c>
      <c r="M952" s="41" t="s">
        <v>3682</v>
      </c>
      <c r="N952" s="41" t="s">
        <v>3659</v>
      </c>
      <c r="O952" s="41" t="s">
        <v>3658</v>
      </c>
    </row>
    <row r="953" spans="1:15" x14ac:dyDescent="0.25">
      <c r="A953" s="41" t="s">
        <v>3904</v>
      </c>
      <c r="B953" s="41" t="s">
        <v>3903</v>
      </c>
      <c r="C953" s="41" t="s">
        <v>3667</v>
      </c>
      <c r="D953" s="41" t="s">
        <v>3666</v>
      </c>
      <c r="E953" s="41" t="s">
        <v>3902</v>
      </c>
      <c r="F953" s="41" t="s">
        <v>3664</v>
      </c>
      <c r="G953" s="46">
        <v>8</v>
      </c>
      <c r="H953" s="46">
        <v>1</v>
      </c>
      <c r="I953" s="46">
        <v>1</v>
      </c>
      <c r="J953" s="41" t="s">
        <v>3663</v>
      </c>
      <c r="K953" s="41" t="s">
        <v>3254</v>
      </c>
      <c r="L953" s="41" t="s">
        <v>3678</v>
      </c>
      <c r="M953" s="41" t="s">
        <v>3682</v>
      </c>
      <c r="N953" s="41" t="s">
        <v>3659</v>
      </c>
      <c r="O953" s="41" t="s">
        <v>3658</v>
      </c>
    </row>
    <row r="954" spans="1:15" x14ac:dyDescent="0.25">
      <c r="A954" s="41" t="s">
        <v>3901</v>
      </c>
      <c r="B954" s="41" t="s">
        <v>3898</v>
      </c>
      <c r="C954" s="41" t="s">
        <v>3667</v>
      </c>
      <c r="D954" s="41" t="s">
        <v>3666</v>
      </c>
      <c r="E954" s="41" t="s">
        <v>3900</v>
      </c>
      <c r="F954" s="41" t="s">
        <v>3664</v>
      </c>
      <c r="G954" s="46">
        <v>8</v>
      </c>
      <c r="H954" s="46">
        <v>1</v>
      </c>
      <c r="I954" s="46">
        <v>1</v>
      </c>
      <c r="J954" s="41" t="s">
        <v>3663</v>
      </c>
      <c r="K954" s="41" t="s">
        <v>3254</v>
      </c>
      <c r="L954" s="41" t="s">
        <v>3678</v>
      </c>
      <c r="M954" s="41" t="s">
        <v>3770</v>
      </c>
      <c r="N954" s="41" t="s">
        <v>3671</v>
      </c>
      <c r="O954" s="41" t="s">
        <v>3670</v>
      </c>
    </row>
    <row r="955" spans="1:15" x14ac:dyDescent="0.25">
      <c r="A955" s="41" t="s">
        <v>3899</v>
      </c>
      <c r="B955" s="41" t="s">
        <v>3898</v>
      </c>
      <c r="C955" s="41" t="s">
        <v>3667</v>
      </c>
      <c r="D955" s="41" t="s">
        <v>3666</v>
      </c>
      <c r="E955" s="41" t="s">
        <v>3897</v>
      </c>
      <c r="F955" s="41" t="s">
        <v>3664</v>
      </c>
      <c r="G955" s="46">
        <v>8</v>
      </c>
      <c r="H955" s="46">
        <v>1</v>
      </c>
      <c r="I955" s="46">
        <v>1</v>
      </c>
      <c r="J955" s="41" t="s">
        <v>3663</v>
      </c>
      <c r="K955" s="41" t="s">
        <v>3254</v>
      </c>
      <c r="L955" s="41" t="s">
        <v>3678</v>
      </c>
      <c r="M955" s="41" t="s">
        <v>3770</v>
      </c>
      <c r="N955" s="41" t="s">
        <v>3671</v>
      </c>
      <c r="O955" s="41" t="s">
        <v>3670</v>
      </c>
    </row>
    <row r="956" spans="1:15" x14ac:dyDescent="0.25">
      <c r="A956" s="41" t="s">
        <v>3896</v>
      </c>
      <c r="B956" s="41" t="s">
        <v>3764</v>
      </c>
      <c r="C956" s="41" t="s">
        <v>3667</v>
      </c>
      <c r="D956" s="41" t="s">
        <v>3666</v>
      </c>
      <c r="E956" s="41" t="s">
        <v>3895</v>
      </c>
      <c r="F956" s="41" t="s">
        <v>3664</v>
      </c>
      <c r="G956" s="46">
        <v>8</v>
      </c>
      <c r="H956" s="46">
        <v>1</v>
      </c>
      <c r="I956" s="46">
        <v>1</v>
      </c>
      <c r="J956" s="41" t="s">
        <v>3663</v>
      </c>
      <c r="K956" s="41" t="s">
        <v>3254</v>
      </c>
      <c r="L956" s="41" t="s">
        <v>3678</v>
      </c>
      <c r="M956" s="41" t="s">
        <v>3763</v>
      </c>
      <c r="N956" s="41" t="s">
        <v>3671</v>
      </c>
      <c r="O956" s="41" t="s">
        <v>3670</v>
      </c>
    </row>
    <row r="957" spans="1:15" x14ac:dyDescent="0.25">
      <c r="A957" s="41" t="s">
        <v>3894</v>
      </c>
      <c r="B957" s="41" t="s">
        <v>3893</v>
      </c>
      <c r="C957" s="41" t="s">
        <v>3667</v>
      </c>
      <c r="D957" s="41" t="s">
        <v>3666</v>
      </c>
      <c r="E957" s="41" t="s">
        <v>3892</v>
      </c>
      <c r="F957" s="41" t="s">
        <v>3664</v>
      </c>
      <c r="G957" s="46">
        <v>8</v>
      </c>
      <c r="H957" s="46">
        <v>1</v>
      </c>
      <c r="I957" s="46">
        <v>1</v>
      </c>
      <c r="J957" s="41" t="s">
        <v>3663</v>
      </c>
      <c r="K957" s="41" t="s">
        <v>3254</v>
      </c>
      <c r="L957" s="41" t="s">
        <v>3678</v>
      </c>
      <c r="M957" s="41" t="s">
        <v>3735</v>
      </c>
      <c r="N957" s="41" t="s">
        <v>3671</v>
      </c>
      <c r="O957" s="41" t="s">
        <v>3670</v>
      </c>
    </row>
    <row r="958" spans="1:15" x14ac:dyDescent="0.25">
      <c r="A958" s="41" t="s">
        <v>3891</v>
      </c>
      <c r="B958" s="41" t="s">
        <v>3766</v>
      </c>
      <c r="C958" s="41" t="s">
        <v>3667</v>
      </c>
      <c r="D958" s="41" t="s">
        <v>3666</v>
      </c>
      <c r="E958" s="41" t="s">
        <v>3890</v>
      </c>
      <c r="F958" s="41" t="s">
        <v>3664</v>
      </c>
      <c r="G958" s="46">
        <v>8</v>
      </c>
      <c r="H958" s="46">
        <v>1</v>
      </c>
      <c r="I958" s="46">
        <v>1</v>
      </c>
      <c r="J958" s="41" t="s">
        <v>3663</v>
      </c>
      <c r="K958" s="41" t="s">
        <v>3254</v>
      </c>
      <c r="L958" s="41" t="s">
        <v>3678</v>
      </c>
      <c r="M958" s="41" t="s">
        <v>3763</v>
      </c>
      <c r="N958" s="41" t="s">
        <v>3671</v>
      </c>
      <c r="O958" s="41" t="s">
        <v>3670</v>
      </c>
    </row>
    <row r="959" spans="1:15" x14ac:dyDescent="0.25">
      <c r="A959" s="41" t="s">
        <v>3889</v>
      </c>
      <c r="B959" s="41" t="s">
        <v>3888</v>
      </c>
      <c r="C959" s="41" t="s">
        <v>3667</v>
      </c>
      <c r="D959" s="41" t="s">
        <v>3666</v>
      </c>
      <c r="E959" s="41" t="s">
        <v>3606</v>
      </c>
      <c r="F959" s="41" t="s">
        <v>3664</v>
      </c>
      <c r="G959" s="46">
        <v>8</v>
      </c>
      <c r="H959" s="46">
        <v>1</v>
      </c>
      <c r="I959" s="46">
        <v>0</v>
      </c>
      <c r="J959" s="41" t="s">
        <v>3663</v>
      </c>
      <c r="K959" s="41" t="s">
        <v>3254</v>
      </c>
      <c r="L959" s="41" t="s">
        <v>3678</v>
      </c>
      <c r="M959" s="41" t="s">
        <v>3677</v>
      </c>
      <c r="N959" s="41" t="s">
        <v>3659</v>
      </c>
      <c r="O959" s="41" t="s">
        <v>3670</v>
      </c>
    </row>
    <row r="960" spans="1:15" x14ac:dyDescent="0.25">
      <c r="A960" s="41" t="s">
        <v>3886</v>
      </c>
      <c r="B960" s="41" t="s">
        <v>3764</v>
      </c>
      <c r="C960" s="41" t="s">
        <v>3667</v>
      </c>
      <c r="D960" s="41" t="s">
        <v>3887</v>
      </c>
      <c r="E960" s="41" t="s">
        <v>3885</v>
      </c>
      <c r="F960" s="41" t="s">
        <v>3664</v>
      </c>
      <c r="G960" s="46">
        <v>8</v>
      </c>
      <c r="H960" s="46">
        <v>1</v>
      </c>
      <c r="I960" s="46">
        <v>1</v>
      </c>
      <c r="J960" s="41" t="s">
        <v>3663</v>
      </c>
      <c r="K960" s="41" t="s">
        <v>3254</v>
      </c>
      <c r="L960" s="41" t="s">
        <v>3678</v>
      </c>
      <c r="M960" s="41" t="s">
        <v>3763</v>
      </c>
      <c r="N960" s="41" t="s">
        <v>3671</v>
      </c>
      <c r="O960" s="41" t="s">
        <v>3670</v>
      </c>
    </row>
    <row r="961" spans="1:15" x14ac:dyDescent="0.25">
      <c r="A961" s="41" t="s">
        <v>3886</v>
      </c>
      <c r="B961" s="41" t="s">
        <v>3764</v>
      </c>
      <c r="C961" s="41" t="s">
        <v>3667</v>
      </c>
      <c r="D961" s="41" t="s">
        <v>3666</v>
      </c>
      <c r="E961" s="41" t="s">
        <v>3885</v>
      </c>
      <c r="F961" s="41" t="s">
        <v>3664</v>
      </c>
      <c r="G961" s="46">
        <v>8</v>
      </c>
      <c r="H961" s="46">
        <v>1</v>
      </c>
      <c r="I961" s="46">
        <v>1</v>
      </c>
      <c r="J961" s="41" t="s">
        <v>3663</v>
      </c>
      <c r="K961" s="41" t="s">
        <v>3254</v>
      </c>
      <c r="L961" s="41" t="s">
        <v>3678</v>
      </c>
      <c r="M961" s="41" t="s">
        <v>3763</v>
      </c>
      <c r="N961" s="41" t="s">
        <v>3671</v>
      </c>
      <c r="O961" s="41" t="s">
        <v>3670</v>
      </c>
    </row>
    <row r="962" spans="1:15" x14ac:dyDescent="0.25">
      <c r="A962" s="41" t="s">
        <v>3884</v>
      </c>
      <c r="B962" s="41" t="s">
        <v>3883</v>
      </c>
      <c r="C962" s="41" t="s">
        <v>3667</v>
      </c>
      <c r="D962" s="41" t="s">
        <v>3666</v>
      </c>
      <c r="E962" s="41" t="s">
        <v>3882</v>
      </c>
      <c r="F962" s="41" t="s">
        <v>3664</v>
      </c>
      <c r="G962" s="46">
        <v>8</v>
      </c>
      <c r="H962" s="46">
        <v>1</v>
      </c>
      <c r="I962" s="46">
        <v>1</v>
      </c>
      <c r="J962" s="41" t="s">
        <v>3663</v>
      </c>
      <c r="K962" s="41" t="s">
        <v>3254</v>
      </c>
      <c r="L962" s="41" t="s">
        <v>3678</v>
      </c>
      <c r="M962" s="41" t="s">
        <v>3770</v>
      </c>
      <c r="N962" s="41" t="s">
        <v>3671</v>
      </c>
      <c r="O962" s="41" t="s">
        <v>3670</v>
      </c>
    </row>
    <row r="963" spans="1:15" x14ac:dyDescent="0.25">
      <c r="A963" s="41" t="s">
        <v>3881</v>
      </c>
      <c r="B963" s="41" t="s">
        <v>3880</v>
      </c>
      <c r="C963" s="41" t="s">
        <v>3667</v>
      </c>
      <c r="D963" s="41" t="s">
        <v>3666</v>
      </c>
      <c r="E963" s="41" t="s">
        <v>3879</v>
      </c>
      <c r="F963" s="41" t="s">
        <v>3664</v>
      </c>
      <c r="G963" s="46">
        <v>8</v>
      </c>
      <c r="H963" s="46">
        <v>1</v>
      </c>
      <c r="I963" s="46">
        <v>1</v>
      </c>
      <c r="J963" s="41" t="s">
        <v>3663</v>
      </c>
      <c r="K963" s="41" t="s">
        <v>3254</v>
      </c>
      <c r="L963" s="41" t="s">
        <v>3678</v>
      </c>
      <c r="M963" s="41" t="s">
        <v>3770</v>
      </c>
      <c r="N963" s="41" t="s">
        <v>3671</v>
      </c>
      <c r="O963" s="41" t="s">
        <v>3670</v>
      </c>
    </row>
    <row r="964" spans="1:15" x14ac:dyDescent="0.25">
      <c r="A964" s="41" t="s">
        <v>3878</v>
      </c>
      <c r="B964" s="41" t="s">
        <v>3877</v>
      </c>
      <c r="C964" s="41" t="s">
        <v>3667</v>
      </c>
      <c r="D964" s="41" t="s">
        <v>3666</v>
      </c>
      <c r="E964" s="41" t="s">
        <v>3876</v>
      </c>
      <c r="F964" s="41" t="s">
        <v>3664</v>
      </c>
      <c r="G964" s="46">
        <v>8</v>
      </c>
      <c r="H964" s="46">
        <v>1</v>
      </c>
      <c r="I964" s="46">
        <v>1</v>
      </c>
      <c r="J964" s="41" t="s">
        <v>3663</v>
      </c>
      <c r="K964" s="41" t="s">
        <v>3254</v>
      </c>
      <c r="L964" s="41" t="s">
        <v>3678</v>
      </c>
      <c r="M964" s="41" t="s">
        <v>3770</v>
      </c>
      <c r="N964" s="41" t="s">
        <v>3671</v>
      </c>
      <c r="O964" s="41" t="s">
        <v>3670</v>
      </c>
    </row>
    <row r="965" spans="1:15" x14ac:dyDescent="0.25">
      <c r="A965" s="41" t="s">
        <v>3875</v>
      </c>
      <c r="B965" s="41" t="s">
        <v>3772</v>
      </c>
      <c r="C965" s="41" t="s">
        <v>3667</v>
      </c>
      <c r="D965" s="41" t="s">
        <v>3666</v>
      </c>
      <c r="E965" s="41" t="s">
        <v>3874</v>
      </c>
      <c r="F965" s="41" t="s">
        <v>3664</v>
      </c>
      <c r="G965" s="46">
        <v>8</v>
      </c>
      <c r="H965" s="46">
        <v>1</v>
      </c>
      <c r="I965" s="46">
        <v>1</v>
      </c>
      <c r="J965" s="41" t="s">
        <v>3663</v>
      </c>
      <c r="K965" s="41" t="s">
        <v>3254</v>
      </c>
      <c r="L965" s="41" t="s">
        <v>3678</v>
      </c>
      <c r="M965" s="41" t="s">
        <v>3770</v>
      </c>
      <c r="N965" s="41" t="s">
        <v>3671</v>
      </c>
      <c r="O965" s="41" t="s">
        <v>3670</v>
      </c>
    </row>
    <row r="966" spans="1:15" x14ac:dyDescent="0.25">
      <c r="A966" s="41" t="s">
        <v>3871</v>
      </c>
      <c r="B966" s="41" t="s">
        <v>3772</v>
      </c>
      <c r="C966" s="41" t="s">
        <v>3667</v>
      </c>
      <c r="D966" s="41" t="s">
        <v>3873</v>
      </c>
      <c r="E966" s="41" t="s">
        <v>3606</v>
      </c>
      <c r="F966" s="41" t="s">
        <v>3664</v>
      </c>
      <c r="G966" s="46">
        <v>8</v>
      </c>
      <c r="H966" s="46">
        <v>1</v>
      </c>
      <c r="I966" s="46">
        <v>0</v>
      </c>
      <c r="J966" s="41" t="s">
        <v>3663</v>
      </c>
      <c r="K966" s="41" t="s">
        <v>3254</v>
      </c>
      <c r="L966" s="41" t="s">
        <v>3678</v>
      </c>
      <c r="M966" s="41" t="s">
        <v>3770</v>
      </c>
      <c r="N966" s="41" t="s">
        <v>3671</v>
      </c>
      <c r="O966" s="41" t="s">
        <v>3670</v>
      </c>
    </row>
    <row r="967" spans="1:15" x14ac:dyDescent="0.25">
      <c r="A967" s="41" t="s">
        <v>3871</v>
      </c>
      <c r="B967" s="41" t="s">
        <v>3772</v>
      </c>
      <c r="C967" s="41" t="s">
        <v>3667</v>
      </c>
      <c r="D967" s="41" t="s">
        <v>3872</v>
      </c>
      <c r="E967" s="41" t="s">
        <v>3870</v>
      </c>
      <c r="F967" s="41" t="s">
        <v>3664</v>
      </c>
      <c r="G967" s="46">
        <v>8</v>
      </c>
      <c r="H967" s="46">
        <v>1</v>
      </c>
      <c r="I967" s="46">
        <v>1</v>
      </c>
      <c r="J967" s="41" t="s">
        <v>3663</v>
      </c>
      <c r="K967" s="41" t="s">
        <v>3254</v>
      </c>
      <c r="L967" s="41" t="s">
        <v>3678</v>
      </c>
      <c r="M967" s="41" t="s">
        <v>3770</v>
      </c>
      <c r="N967" s="41" t="s">
        <v>3671</v>
      </c>
      <c r="O967" s="41" t="s">
        <v>3670</v>
      </c>
    </row>
    <row r="968" spans="1:15" x14ac:dyDescent="0.25">
      <c r="A968" s="41" t="s">
        <v>3871</v>
      </c>
      <c r="B968" s="41" t="s">
        <v>3772</v>
      </c>
      <c r="C968" s="41" t="s">
        <v>3667</v>
      </c>
      <c r="D968" s="41" t="s">
        <v>3666</v>
      </c>
      <c r="E968" s="41" t="s">
        <v>3870</v>
      </c>
      <c r="F968" s="41" t="s">
        <v>3664</v>
      </c>
      <c r="G968" s="46">
        <v>8</v>
      </c>
      <c r="H968" s="46">
        <v>1</v>
      </c>
      <c r="I968" s="46">
        <v>1</v>
      </c>
      <c r="J968" s="41" t="s">
        <v>3663</v>
      </c>
      <c r="K968" s="41" t="s">
        <v>3254</v>
      </c>
      <c r="L968" s="41" t="s">
        <v>3678</v>
      </c>
      <c r="M968" s="41" t="s">
        <v>3770</v>
      </c>
      <c r="N968" s="41" t="s">
        <v>3671</v>
      </c>
      <c r="O968" s="41" t="s">
        <v>3670</v>
      </c>
    </row>
    <row r="969" spans="1:15" x14ac:dyDescent="0.25">
      <c r="A969" s="41" t="s">
        <v>3869</v>
      </c>
      <c r="B969" s="41" t="s">
        <v>3772</v>
      </c>
      <c r="C969" s="41" t="s">
        <v>3667</v>
      </c>
      <c r="D969" s="41" t="s">
        <v>3666</v>
      </c>
      <c r="E969" s="41" t="s">
        <v>3606</v>
      </c>
      <c r="F969" s="41" t="s">
        <v>3664</v>
      </c>
      <c r="G969" s="46">
        <v>8</v>
      </c>
      <c r="H969" s="46">
        <v>1</v>
      </c>
      <c r="I969" s="46">
        <v>0</v>
      </c>
      <c r="J969" s="41" t="s">
        <v>3663</v>
      </c>
      <c r="K969" s="41" t="s">
        <v>3254</v>
      </c>
      <c r="L969" s="41" t="s">
        <v>3678</v>
      </c>
      <c r="M969" s="41" t="s">
        <v>3770</v>
      </c>
      <c r="N969" s="41" t="s">
        <v>3671</v>
      </c>
      <c r="O969" s="41" t="s">
        <v>3670</v>
      </c>
    </row>
    <row r="970" spans="1:15" x14ac:dyDescent="0.25">
      <c r="A970" s="41" t="s">
        <v>3868</v>
      </c>
      <c r="B970" s="41" t="s">
        <v>3867</v>
      </c>
      <c r="C970" s="41" t="s">
        <v>3667</v>
      </c>
      <c r="D970" s="41" t="s">
        <v>3666</v>
      </c>
      <c r="E970" s="41" t="s">
        <v>3866</v>
      </c>
      <c r="F970" s="41" t="s">
        <v>3664</v>
      </c>
      <c r="G970" s="46">
        <v>8</v>
      </c>
      <c r="H970" s="46">
        <v>1</v>
      </c>
      <c r="I970" s="46">
        <v>1</v>
      </c>
      <c r="J970" s="41" t="s">
        <v>3663</v>
      </c>
      <c r="K970" s="41" t="s">
        <v>3254</v>
      </c>
      <c r="L970" s="41" t="s">
        <v>3678</v>
      </c>
      <c r="M970" s="41" t="s">
        <v>3763</v>
      </c>
      <c r="N970" s="41" t="s">
        <v>3671</v>
      </c>
      <c r="O970" s="41" t="s">
        <v>3670</v>
      </c>
    </row>
    <row r="971" spans="1:15" x14ac:dyDescent="0.25">
      <c r="A971" s="41" t="s">
        <v>3865</v>
      </c>
      <c r="B971" s="41" t="s">
        <v>3864</v>
      </c>
      <c r="C971" s="41" t="s">
        <v>3667</v>
      </c>
      <c r="D971" s="41" t="s">
        <v>3807</v>
      </c>
      <c r="E971" s="41" t="s">
        <v>3863</v>
      </c>
      <c r="F971" s="41" t="s">
        <v>3664</v>
      </c>
      <c r="G971" s="46">
        <v>8</v>
      </c>
      <c r="H971" s="46">
        <v>1</v>
      </c>
      <c r="I971" s="46">
        <v>1</v>
      </c>
      <c r="J971" s="41" t="s">
        <v>3663</v>
      </c>
      <c r="K971" s="41" t="s">
        <v>3662</v>
      </c>
      <c r="L971" s="41" t="s">
        <v>3661</v>
      </c>
      <c r="M971" s="41" t="s">
        <v>3862</v>
      </c>
      <c r="N971" s="41" t="s">
        <v>3659</v>
      </c>
      <c r="O971" s="41" t="s">
        <v>3658</v>
      </c>
    </row>
    <row r="972" spans="1:15" x14ac:dyDescent="0.25">
      <c r="A972" s="41" t="s">
        <v>3865</v>
      </c>
      <c r="B972" s="41" t="s">
        <v>3864</v>
      </c>
      <c r="C972" s="41" t="s">
        <v>3667</v>
      </c>
      <c r="D972" s="41" t="s">
        <v>3807</v>
      </c>
      <c r="E972" s="41" t="s">
        <v>3838</v>
      </c>
      <c r="F972" s="41" t="s">
        <v>3664</v>
      </c>
      <c r="G972" s="46">
        <v>8</v>
      </c>
      <c r="H972" s="46">
        <v>1</v>
      </c>
      <c r="I972" s="46">
        <v>1</v>
      </c>
      <c r="J972" s="41" t="s">
        <v>3663</v>
      </c>
      <c r="K972" s="41" t="s">
        <v>3662</v>
      </c>
      <c r="L972" s="41" t="s">
        <v>3661</v>
      </c>
      <c r="M972" s="41" t="s">
        <v>3862</v>
      </c>
      <c r="N972" s="41" t="s">
        <v>3659</v>
      </c>
      <c r="O972" s="41" t="s">
        <v>3658</v>
      </c>
    </row>
    <row r="973" spans="1:15" x14ac:dyDescent="0.25">
      <c r="A973" s="41" t="s">
        <v>3865</v>
      </c>
      <c r="B973" s="41" t="s">
        <v>3864</v>
      </c>
      <c r="C973" s="41" t="s">
        <v>3667</v>
      </c>
      <c r="D973" s="41" t="s">
        <v>3666</v>
      </c>
      <c r="E973" s="41" t="s">
        <v>3863</v>
      </c>
      <c r="F973" s="41" t="s">
        <v>3664</v>
      </c>
      <c r="G973" s="46">
        <v>8</v>
      </c>
      <c r="H973" s="46">
        <v>1</v>
      </c>
      <c r="I973" s="46">
        <v>1</v>
      </c>
      <c r="J973" s="41" t="s">
        <v>3663</v>
      </c>
      <c r="K973" s="41" t="s">
        <v>3662</v>
      </c>
      <c r="L973" s="41" t="s">
        <v>3661</v>
      </c>
      <c r="M973" s="41" t="s">
        <v>3862</v>
      </c>
      <c r="N973" s="41" t="s">
        <v>3659</v>
      </c>
      <c r="O973" s="41" t="s">
        <v>3658</v>
      </c>
    </row>
    <row r="974" spans="1:15" x14ac:dyDescent="0.25">
      <c r="A974" s="41" t="s">
        <v>3861</v>
      </c>
      <c r="B974" s="41" t="s">
        <v>3860</v>
      </c>
      <c r="C974" s="41" t="s">
        <v>3667</v>
      </c>
      <c r="D974" s="41" t="s">
        <v>3803</v>
      </c>
      <c r="E974" s="41" t="s">
        <v>3859</v>
      </c>
      <c r="F974" s="41" t="s">
        <v>3664</v>
      </c>
      <c r="G974" s="46">
        <v>8</v>
      </c>
      <c r="H974" s="46">
        <v>1</v>
      </c>
      <c r="I974" s="46">
        <v>1</v>
      </c>
      <c r="J974" s="41" t="s">
        <v>3663</v>
      </c>
      <c r="K974" s="41" t="s">
        <v>3662</v>
      </c>
      <c r="L974" s="41" t="s">
        <v>3661</v>
      </c>
      <c r="M974" s="41" t="s">
        <v>3727</v>
      </c>
      <c r="N974" s="41" t="s">
        <v>3671</v>
      </c>
      <c r="O974" s="41" t="s">
        <v>3670</v>
      </c>
    </row>
    <row r="975" spans="1:15" x14ac:dyDescent="0.25">
      <c r="A975" s="41" t="s">
        <v>3861</v>
      </c>
      <c r="B975" s="41" t="s">
        <v>3860</v>
      </c>
      <c r="C975" s="41" t="s">
        <v>3667</v>
      </c>
      <c r="D975" s="41" t="s">
        <v>3666</v>
      </c>
      <c r="E975" s="41" t="s">
        <v>3859</v>
      </c>
      <c r="F975" s="41" t="s">
        <v>3664</v>
      </c>
      <c r="G975" s="46">
        <v>8</v>
      </c>
      <c r="H975" s="46">
        <v>1</v>
      </c>
      <c r="I975" s="46">
        <v>1</v>
      </c>
      <c r="J975" s="41" t="s">
        <v>3663</v>
      </c>
      <c r="K975" s="41" t="s">
        <v>3662</v>
      </c>
      <c r="L975" s="41" t="s">
        <v>3661</v>
      </c>
      <c r="M975" s="41" t="s">
        <v>3727</v>
      </c>
      <c r="N975" s="41" t="s">
        <v>3671</v>
      </c>
      <c r="O975" s="41" t="s">
        <v>3670</v>
      </c>
    </row>
    <row r="976" spans="1:15" x14ac:dyDescent="0.25">
      <c r="A976" s="41" t="s">
        <v>3858</v>
      </c>
      <c r="B976" s="41" t="s">
        <v>3857</v>
      </c>
      <c r="C976" s="41" t="s">
        <v>3667</v>
      </c>
      <c r="D976" s="41" t="s">
        <v>3666</v>
      </c>
      <c r="E976" s="41" t="s">
        <v>3856</v>
      </c>
      <c r="F976" s="41" t="s">
        <v>3664</v>
      </c>
      <c r="G976" s="46">
        <v>8</v>
      </c>
      <c r="H976" s="46">
        <v>1</v>
      </c>
      <c r="I976" s="46">
        <v>1</v>
      </c>
      <c r="J976" s="41" t="s">
        <v>3663</v>
      </c>
      <c r="K976" s="41" t="s">
        <v>3254</v>
      </c>
      <c r="L976" s="41" t="s">
        <v>3678</v>
      </c>
      <c r="M976" s="41" t="s">
        <v>3851</v>
      </c>
      <c r="N976" s="41" t="s">
        <v>3671</v>
      </c>
      <c r="O976" s="41" t="s">
        <v>3670</v>
      </c>
    </row>
    <row r="977" spans="1:15" x14ac:dyDescent="0.25">
      <c r="A977" s="41" t="s">
        <v>3855</v>
      </c>
      <c r="B977" s="41" t="s">
        <v>3851</v>
      </c>
      <c r="C977" s="41" t="s">
        <v>3667</v>
      </c>
      <c r="D977" s="41" t="s">
        <v>3666</v>
      </c>
      <c r="E977" s="41" t="s">
        <v>3854</v>
      </c>
      <c r="F977" s="41" t="s">
        <v>3664</v>
      </c>
      <c r="G977" s="46">
        <v>8</v>
      </c>
      <c r="H977" s="46">
        <v>1</v>
      </c>
      <c r="I977" s="46">
        <v>1</v>
      </c>
      <c r="J977" s="41" t="s">
        <v>3663</v>
      </c>
      <c r="K977" s="41" t="s">
        <v>3662</v>
      </c>
      <c r="L977" s="41" t="s">
        <v>3824</v>
      </c>
      <c r="M977" s="41" t="s">
        <v>3851</v>
      </c>
      <c r="N977" s="41" t="s">
        <v>3671</v>
      </c>
      <c r="O977" s="41" t="s">
        <v>3670</v>
      </c>
    </row>
    <row r="978" spans="1:15" x14ac:dyDescent="0.25">
      <c r="A978" s="41" t="s">
        <v>3853</v>
      </c>
      <c r="B978" s="41" t="s">
        <v>3851</v>
      </c>
      <c r="C978" s="41" t="s">
        <v>3667</v>
      </c>
      <c r="D978" s="41" t="s">
        <v>3666</v>
      </c>
      <c r="E978" s="41" t="s">
        <v>3852</v>
      </c>
      <c r="F978" s="41" t="s">
        <v>3664</v>
      </c>
      <c r="G978" s="46">
        <v>8</v>
      </c>
      <c r="H978" s="46">
        <v>1</v>
      </c>
      <c r="I978" s="46">
        <v>1</v>
      </c>
      <c r="J978" s="41" t="s">
        <v>3663</v>
      </c>
      <c r="K978" s="41" t="s">
        <v>3662</v>
      </c>
      <c r="L978" s="41" t="s">
        <v>3824</v>
      </c>
      <c r="M978" s="41" t="s">
        <v>3851</v>
      </c>
      <c r="N978" s="41" t="s">
        <v>3671</v>
      </c>
      <c r="O978" s="41" t="s">
        <v>3670</v>
      </c>
    </row>
    <row r="979" spans="1:15" x14ac:dyDescent="0.25">
      <c r="A979" s="41" t="s">
        <v>3849</v>
      </c>
      <c r="B979" s="41" t="s">
        <v>3848</v>
      </c>
      <c r="C979" s="41" t="s">
        <v>3667</v>
      </c>
      <c r="D979" s="41" t="s">
        <v>3708</v>
      </c>
      <c r="E979" s="41" t="s">
        <v>3850</v>
      </c>
      <c r="F979" s="41" t="s">
        <v>3664</v>
      </c>
      <c r="G979" s="46">
        <v>8</v>
      </c>
      <c r="H979" s="46">
        <v>1</v>
      </c>
      <c r="I979" s="46">
        <v>1</v>
      </c>
      <c r="J979" s="41" t="s">
        <v>3663</v>
      </c>
      <c r="K979" s="41" t="s">
        <v>3662</v>
      </c>
      <c r="L979" s="41" t="s">
        <v>3814</v>
      </c>
      <c r="M979" s="41" t="s">
        <v>3844</v>
      </c>
      <c r="N979" s="41" t="s">
        <v>3671</v>
      </c>
      <c r="O979" s="41" t="s">
        <v>3670</v>
      </c>
    </row>
    <row r="980" spans="1:15" x14ac:dyDescent="0.25">
      <c r="A980" s="41" t="s">
        <v>3849</v>
      </c>
      <c r="B980" s="41" t="s">
        <v>3848</v>
      </c>
      <c r="C980" s="41" t="s">
        <v>3667</v>
      </c>
      <c r="D980" s="41" t="s">
        <v>3666</v>
      </c>
      <c r="E980" s="41" t="s">
        <v>3606</v>
      </c>
      <c r="F980" s="41" t="s">
        <v>3664</v>
      </c>
      <c r="G980" s="46">
        <v>8</v>
      </c>
      <c r="H980" s="46">
        <v>1</v>
      </c>
      <c r="I980" s="46">
        <v>0</v>
      </c>
      <c r="J980" s="41" t="s">
        <v>3663</v>
      </c>
      <c r="K980" s="41" t="s">
        <v>3662</v>
      </c>
      <c r="L980" s="41" t="s">
        <v>3814</v>
      </c>
      <c r="M980" s="41" t="s">
        <v>3844</v>
      </c>
      <c r="N980" s="41" t="s">
        <v>3671</v>
      </c>
      <c r="O980" s="41" t="s">
        <v>3670</v>
      </c>
    </row>
    <row r="981" spans="1:15" x14ac:dyDescent="0.25">
      <c r="A981" s="41" t="s">
        <v>3847</v>
      </c>
      <c r="B981" s="41" t="s">
        <v>3846</v>
      </c>
      <c r="C981" s="41" t="s">
        <v>3667</v>
      </c>
      <c r="D981" s="41" t="s">
        <v>3666</v>
      </c>
      <c r="E981" s="41" t="s">
        <v>3845</v>
      </c>
      <c r="F981" s="41" t="s">
        <v>3664</v>
      </c>
      <c r="G981" s="46">
        <v>8</v>
      </c>
      <c r="H981" s="46">
        <v>1</v>
      </c>
      <c r="I981" s="46">
        <v>1</v>
      </c>
      <c r="J981" s="41" t="s">
        <v>3663</v>
      </c>
      <c r="K981" s="41" t="s">
        <v>3662</v>
      </c>
      <c r="L981" s="41" t="s">
        <v>3814</v>
      </c>
      <c r="M981" s="41" t="s">
        <v>3844</v>
      </c>
      <c r="N981" s="41" t="s">
        <v>3671</v>
      </c>
      <c r="O981" s="41" t="s">
        <v>3670</v>
      </c>
    </row>
    <row r="982" spans="1:15" x14ac:dyDescent="0.25">
      <c r="A982" s="41" t="s">
        <v>3843</v>
      </c>
      <c r="B982" s="41" t="s">
        <v>3841</v>
      </c>
      <c r="C982" s="41" t="s">
        <v>3667</v>
      </c>
      <c r="D982" s="41" t="s">
        <v>3666</v>
      </c>
      <c r="E982" s="41" t="s">
        <v>3842</v>
      </c>
      <c r="F982" s="41" t="s">
        <v>3664</v>
      </c>
      <c r="G982" s="46">
        <v>8</v>
      </c>
      <c r="H982" s="46">
        <v>1</v>
      </c>
      <c r="I982" s="46">
        <v>1</v>
      </c>
      <c r="J982" s="41" t="s">
        <v>3663</v>
      </c>
      <c r="K982" s="41" t="s">
        <v>3662</v>
      </c>
      <c r="L982" s="41" t="s">
        <v>3832</v>
      </c>
      <c r="M982" s="41" t="s">
        <v>3841</v>
      </c>
      <c r="N982" s="41" t="s">
        <v>3671</v>
      </c>
      <c r="O982" s="41" t="s">
        <v>3670</v>
      </c>
    </row>
    <row r="983" spans="1:15" x14ac:dyDescent="0.25">
      <c r="A983" s="41" t="s">
        <v>3840</v>
      </c>
      <c r="B983" s="41" t="s">
        <v>3839</v>
      </c>
      <c r="C983" s="41" t="s">
        <v>3667</v>
      </c>
      <c r="D983" s="41" t="s">
        <v>3807</v>
      </c>
      <c r="E983" s="41" t="s">
        <v>3804</v>
      </c>
      <c r="F983" s="41" t="s">
        <v>3664</v>
      </c>
      <c r="G983" s="46">
        <v>8</v>
      </c>
      <c r="H983" s="46">
        <v>1</v>
      </c>
      <c r="I983" s="46">
        <v>1</v>
      </c>
      <c r="J983" s="41" t="s">
        <v>3663</v>
      </c>
      <c r="K983" s="41" t="s">
        <v>3662</v>
      </c>
      <c r="L983" s="41" t="s">
        <v>3661</v>
      </c>
      <c r="M983" s="41" t="s">
        <v>3677</v>
      </c>
      <c r="N983" s="41" t="s">
        <v>3659</v>
      </c>
      <c r="O983" s="41" t="s">
        <v>3658</v>
      </c>
    </row>
    <row r="984" spans="1:15" x14ac:dyDescent="0.25">
      <c r="A984" s="41" t="s">
        <v>3840</v>
      </c>
      <c r="B984" s="41" t="s">
        <v>3839</v>
      </c>
      <c r="C984" s="41" t="s">
        <v>3667</v>
      </c>
      <c r="D984" s="41" t="s">
        <v>3807</v>
      </c>
      <c r="E984" s="41" t="s">
        <v>3838</v>
      </c>
      <c r="F984" s="41" t="s">
        <v>3664</v>
      </c>
      <c r="G984" s="46">
        <v>8</v>
      </c>
      <c r="H984" s="46">
        <v>1</v>
      </c>
      <c r="I984" s="46">
        <v>0</v>
      </c>
      <c r="J984" s="41" t="s">
        <v>3663</v>
      </c>
      <c r="K984" s="41" t="s">
        <v>3662</v>
      </c>
      <c r="L984" s="41" t="s">
        <v>3661</v>
      </c>
      <c r="M984" s="41" t="s">
        <v>3677</v>
      </c>
      <c r="N984" s="41" t="s">
        <v>3659</v>
      </c>
      <c r="O984" s="41" t="s">
        <v>3658</v>
      </c>
    </row>
    <row r="985" spans="1:15" x14ac:dyDescent="0.25">
      <c r="A985" s="41" t="s">
        <v>3840</v>
      </c>
      <c r="B985" s="41" t="s">
        <v>3839</v>
      </c>
      <c r="C985" s="41" t="s">
        <v>3667</v>
      </c>
      <c r="D985" s="41" t="s">
        <v>3666</v>
      </c>
      <c r="E985" s="41" t="s">
        <v>3838</v>
      </c>
      <c r="F985" s="41" t="s">
        <v>3664</v>
      </c>
      <c r="G985" s="46">
        <v>8</v>
      </c>
      <c r="H985" s="46">
        <v>1</v>
      </c>
      <c r="I985" s="46">
        <v>1</v>
      </c>
      <c r="J985" s="41" t="s">
        <v>3663</v>
      </c>
      <c r="K985" s="41" t="s">
        <v>3662</v>
      </c>
      <c r="L985" s="41" t="s">
        <v>3661</v>
      </c>
      <c r="M985" s="41" t="s">
        <v>3677</v>
      </c>
      <c r="N985" s="41" t="s">
        <v>3659</v>
      </c>
      <c r="O985" s="41" t="s">
        <v>3658</v>
      </c>
    </row>
    <row r="986" spans="1:15" x14ac:dyDescent="0.25">
      <c r="A986" s="41" t="s">
        <v>3835</v>
      </c>
      <c r="B986" s="41" t="s">
        <v>3834</v>
      </c>
      <c r="C986" s="41" t="s">
        <v>3667</v>
      </c>
      <c r="D986" s="41" t="s">
        <v>3837</v>
      </c>
      <c r="E986" s="41" t="s">
        <v>3606</v>
      </c>
      <c r="F986" s="41" t="s">
        <v>3664</v>
      </c>
      <c r="G986" s="46">
        <v>8</v>
      </c>
      <c r="H986" s="46">
        <v>1</v>
      </c>
      <c r="I986" s="46">
        <v>0</v>
      </c>
      <c r="J986" s="41" t="s">
        <v>3663</v>
      </c>
      <c r="K986" s="41" t="s">
        <v>3662</v>
      </c>
      <c r="L986" s="41" t="s">
        <v>3832</v>
      </c>
      <c r="M986" s="41" t="s">
        <v>3831</v>
      </c>
      <c r="N986" s="41" t="s">
        <v>3671</v>
      </c>
      <c r="O986" s="41" t="s">
        <v>3670</v>
      </c>
    </row>
    <row r="987" spans="1:15" x14ac:dyDescent="0.25">
      <c r="A987" s="41" t="s">
        <v>3835</v>
      </c>
      <c r="B987" s="41" t="s">
        <v>3834</v>
      </c>
      <c r="C987" s="41" t="s">
        <v>3667</v>
      </c>
      <c r="D987" s="41" t="s">
        <v>3836</v>
      </c>
      <c r="E987" s="41" t="s">
        <v>3833</v>
      </c>
      <c r="F987" s="41" t="s">
        <v>3664</v>
      </c>
      <c r="G987" s="46">
        <v>8</v>
      </c>
      <c r="H987" s="46">
        <v>1</v>
      </c>
      <c r="I987" s="46">
        <v>1</v>
      </c>
      <c r="J987" s="41" t="s">
        <v>3663</v>
      </c>
      <c r="K987" s="41" t="s">
        <v>3662</v>
      </c>
      <c r="L987" s="41" t="s">
        <v>3832</v>
      </c>
      <c r="M987" s="41" t="s">
        <v>3831</v>
      </c>
      <c r="N987" s="41" t="s">
        <v>3671</v>
      </c>
      <c r="O987" s="41" t="s">
        <v>3670</v>
      </c>
    </row>
    <row r="988" spans="1:15" x14ac:dyDescent="0.25">
      <c r="A988" s="41" t="s">
        <v>3835</v>
      </c>
      <c r="B988" s="41" t="s">
        <v>3834</v>
      </c>
      <c r="C988" s="41" t="s">
        <v>3667</v>
      </c>
      <c r="D988" s="41" t="s">
        <v>3666</v>
      </c>
      <c r="E988" s="41" t="s">
        <v>3833</v>
      </c>
      <c r="F988" s="41" t="s">
        <v>3664</v>
      </c>
      <c r="G988" s="46">
        <v>8</v>
      </c>
      <c r="H988" s="46">
        <v>1</v>
      </c>
      <c r="I988" s="46">
        <v>1</v>
      </c>
      <c r="J988" s="41" t="s">
        <v>3663</v>
      </c>
      <c r="K988" s="41" t="s">
        <v>3662</v>
      </c>
      <c r="L988" s="41" t="s">
        <v>3832</v>
      </c>
      <c r="M988" s="41" t="s">
        <v>3831</v>
      </c>
      <c r="N988" s="41" t="s">
        <v>3671</v>
      </c>
      <c r="O988" s="41" t="s">
        <v>3670</v>
      </c>
    </row>
    <row r="989" spans="1:15" x14ac:dyDescent="0.25">
      <c r="A989" s="41" t="s">
        <v>3830</v>
      </c>
      <c r="B989" s="41" t="s">
        <v>3822</v>
      </c>
      <c r="C989" s="41" t="s">
        <v>3667</v>
      </c>
      <c r="D989" s="41" t="s">
        <v>3666</v>
      </c>
      <c r="E989" s="41" t="s">
        <v>3829</v>
      </c>
      <c r="F989" s="41" t="s">
        <v>3664</v>
      </c>
      <c r="G989" s="46">
        <v>8</v>
      </c>
      <c r="H989" s="46">
        <v>1</v>
      </c>
      <c r="I989" s="46">
        <v>1</v>
      </c>
      <c r="J989" s="41" t="s">
        <v>3663</v>
      </c>
      <c r="K989" s="41" t="s">
        <v>3662</v>
      </c>
      <c r="L989" s="41" t="s">
        <v>3824</v>
      </c>
      <c r="M989" s="41" t="s">
        <v>3820</v>
      </c>
      <c r="N989" s="41" t="s">
        <v>3671</v>
      </c>
      <c r="O989" s="41" t="s">
        <v>3670</v>
      </c>
    </row>
    <row r="990" spans="1:15" x14ac:dyDescent="0.25">
      <c r="A990" s="41" t="s">
        <v>3828</v>
      </c>
      <c r="B990" s="41" t="s">
        <v>3822</v>
      </c>
      <c r="C990" s="41" t="s">
        <v>3667</v>
      </c>
      <c r="D990" s="41" t="s">
        <v>3666</v>
      </c>
      <c r="E990" s="41" t="s">
        <v>3827</v>
      </c>
      <c r="F990" s="41" t="s">
        <v>3664</v>
      </c>
      <c r="G990" s="46">
        <v>8</v>
      </c>
      <c r="H990" s="46">
        <v>1</v>
      </c>
      <c r="I990" s="46">
        <v>1</v>
      </c>
      <c r="J990" s="41" t="s">
        <v>3663</v>
      </c>
      <c r="K990" s="41" t="s">
        <v>3662</v>
      </c>
      <c r="L990" s="41" t="s">
        <v>3824</v>
      </c>
      <c r="M990" s="41" t="s">
        <v>3820</v>
      </c>
      <c r="N990" s="41" t="s">
        <v>3671</v>
      </c>
      <c r="O990" s="41" t="s">
        <v>3670</v>
      </c>
    </row>
    <row r="991" spans="1:15" x14ac:dyDescent="0.25">
      <c r="A991" s="41" t="s">
        <v>3826</v>
      </c>
      <c r="B991" s="41" t="s">
        <v>3822</v>
      </c>
      <c r="C991" s="41" t="s">
        <v>3667</v>
      </c>
      <c r="D991" s="41" t="s">
        <v>3666</v>
      </c>
      <c r="E991" s="41" t="s">
        <v>3825</v>
      </c>
      <c r="F991" s="41" t="s">
        <v>3664</v>
      </c>
      <c r="G991" s="46">
        <v>8</v>
      </c>
      <c r="H991" s="46">
        <v>1</v>
      </c>
      <c r="I991" s="46">
        <v>1</v>
      </c>
      <c r="J991" s="41" t="s">
        <v>3663</v>
      </c>
      <c r="K991" s="41" t="s">
        <v>3662</v>
      </c>
      <c r="L991" s="41" t="s">
        <v>3824</v>
      </c>
      <c r="M991" s="41" t="s">
        <v>3820</v>
      </c>
      <c r="N991" s="41" t="s">
        <v>3671</v>
      </c>
      <c r="O991" s="41" t="s">
        <v>3670</v>
      </c>
    </row>
    <row r="992" spans="1:15" x14ac:dyDescent="0.25">
      <c r="A992" s="41" t="s">
        <v>3823</v>
      </c>
      <c r="B992" s="41" t="s">
        <v>3822</v>
      </c>
      <c r="C992" s="41" t="s">
        <v>3667</v>
      </c>
      <c r="D992" s="41" t="s">
        <v>3666</v>
      </c>
      <c r="E992" s="41" t="s">
        <v>3821</v>
      </c>
      <c r="F992" s="41" t="s">
        <v>3664</v>
      </c>
      <c r="G992" s="46">
        <v>8</v>
      </c>
      <c r="H992" s="46">
        <v>1</v>
      </c>
      <c r="I992" s="46">
        <v>1</v>
      </c>
      <c r="J992" s="41" t="s">
        <v>3663</v>
      </c>
      <c r="K992" s="41" t="s">
        <v>3662</v>
      </c>
      <c r="L992" s="41" t="s">
        <v>3814</v>
      </c>
      <c r="M992" s="41" t="s">
        <v>3820</v>
      </c>
      <c r="N992" s="41" t="s">
        <v>3671</v>
      </c>
      <c r="O992" s="41" t="s">
        <v>3670</v>
      </c>
    </row>
    <row r="993" spans="1:15" x14ac:dyDescent="0.25">
      <c r="A993" s="41" t="s">
        <v>3819</v>
      </c>
      <c r="B993" s="41" t="s">
        <v>3818</v>
      </c>
      <c r="C993" s="41" t="s">
        <v>3667</v>
      </c>
      <c r="D993" s="41" t="s">
        <v>3666</v>
      </c>
      <c r="E993" s="41" t="s">
        <v>3817</v>
      </c>
      <c r="F993" s="41" t="s">
        <v>3664</v>
      </c>
      <c r="G993" s="46">
        <v>8</v>
      </c>
      <c r="H993" s="46">
        <v>1</v>
      </c>
      <c r="I993" s="46">
        <v>1</v>
      </c>
      <c r="J993" s="41" t="s">
        <v>3663</v>
      </c>
      <c r="K993" s="41" t="s">
        <v>3662</v>
      </c>
      <c r="L993" s="41" t="s">
        <v>3661</v>
      </c>
      <c r="M993" s="41" t="s">
        <v>3811</v>
      </c>
      <c r="N993" s="41" t="s">
        <v>3659</v>
      </c>
      <c r="O993" s="41" t="s">
        <v>3658</v>
      </c>
    </row>
    <row r="994" spans="1:15" x14ac:dyDescent="0.25">
      <c r="A994" s="41" t="s">
        <v>3816</v>
      </c>
      <c r="B994" s="41" t="s">
        <v>3815</v>
      </c>
      <c r="C994" s="41" t="s">
        <v>3674</v>
      </c>
      <c r="D994" s="41" t="s">
        <v>3666</v>
      </c>
      <c r="E994" s="41" t="s">
        <v>3606</v>
      </c>
      <c r="F994" s="41" t="s">
        <v>3664</v>
      </c>
      <c r="G994" s="46">
        <v>0</v>
      </c>
      <c r="H994" s="46">
        <v>0</v>
      </c>
      <c r="I994" s="46">
        <v>0</v>
      </c>
      <c r="J994" s="41" t="s">
        <v>3663</v>
      </c>
      <c r="K994" s="41" t="s">
        <v>3662</v>
      </c>
      <c r="L994" s="41" t="s">
        <v>3814</v>
      </c>
      <c r="M994" s="41" t="s">
        <v>3811</v>
      </c>
      <c r="N994" s="41" t="s">
        <v>3659</v>
      </c>
      <c r="O994" s="41" t="s">
        <v>3670</v>
      </c>
    </row>
    <row r="995" spans="1:15" x14ac:dyDescent="0.25">
      <c r="A995" s="41" t="s">
        <v>3813</v>
      </c>
      <c r="B995" s="41" t="s">
        <v>3811</v>
      </c>
      <c r="C995" s="41" t="s">
        <v>3667</v>
      </c>
      <c r="D995" s="41" t="s">
        <v>3666</v>
      </c>
      <c r="E995" s="41" t="s">
        <v>3812</v>
      </c>
      <c r="F995" s="41" t="s">
        <v>3664</v>
      </c>
      <c r="G995" s="46">
        <v>8</v>
      </c>
      <c r="H995" s="46">
        <v>1</v>
      </c>
      <c r="I995" s="46">
        <v>1</v>
      </c>
      <c r="J995" s="41" t="s">
        <v>3663</v>
      </c>
      <c r="K995" s="41" t="s">
        <v>3662</v>
      </c>
      <c r="L995" s="41" t="s">
        <v>3661</v>
      </c>
      <c r="M995" s="41" t="s">
        <v>3811</v>
      </c>
      <c r="N995" s="41" t="s">
        <v>3659</v>
      </c>
      <c r="O995" s="41" t="s">
        <v>3658</v>
      </c>
    </row>
    <row r="996" spans="1:15" x14ac:dyDescent="0.25">
      <c r="A996" s="41" t="s">
        <v>3810</v>
      </c>
      <c r="B996" s="41" t="s">
        <v>3809</v>
      </c>
      <c r="C996" s="41" t="s">
        <v>3667</v>
      </c>
      <c r="D996" s="41" t="s">
        <v>3666</v>
      </c>
      <c r="E996" s="41" t="s">
        <v>3808</v>
      </c>
      <c r="F996" s="41" t="s">
        <v>3606</v>
      </c>
      <c r="G996" s="46">
        <v>8</v>
      </c>
      <c r="H996" s="46">
        <v>1</v>
      </c>
      <c r="I996" s="46">
        <v>1</v>
      </c>
      <c r="J996" s="41" t="s">
        <v>3663</v>
      </c>
      <c r="K996" s="41" t="s">
        <v>3606</v>
      </c>
      <c r="L996" s="41" t="s">
        <v>3606</v>
      </c>
      <c r="M996" s="41" t="s">
        <v>3677</v>
      </c>
      <c r="N996" s="41" t="s">
        <v>3659</v>
      </c>
      <c r="O996" s="41" t="s">
        <v>3658</v>
      </c>
    </row>
    <row r="997" spans="1:15" x14ac:dyDescent="0.25">
      <c r="A997" s="41" t="s">
        <v>3806</v>
      </c>
      <c r="B997" s="41" t="s">
        <v>3805</v>
      </c>
      <c r="C997" s="41" t="s">
        <v>3667</v>
      </c>
      <c r="D997" s="41" t="s">
        <v>3807</v>
      </c>
      <c r="E997" s="41" t="s">
        <v>3804</v>
      </c>
      <c r="F997" s="41" t="s">
        <v>3664</v>
      </c>
      <c r="G997" s="46">
        <v>8</v>
      </c>
      <c r="H997" s="46">
        <v>1</v>
      </c>
      <c r="I997" s="46">
        <v>0</v>
      </c>
      <c r="J997" s="41" t="s">
        <v>3663</v>
      </c>
      <c r="K997" s="41" t="s">
        <v>3662</v>
      </c>
      <c r="L997" s="41" t="s">
        <v>3661</v>
      </c>
      <c r="M997" s="41" t="s">
        <v>3660</v>
      </c>
      <c r="N997" s="41" t="s">
        <v>3659</v>
      </c>
      <c r="O997" s="41" t="s">
        <v>3658</v>
      </c>
    </row>
    <row r="998" spans="1:15" x14ac:dyDescent="0.25">
      <c r="A998" s="41" t="s">
        <v>3806</v>
      </c>
      <c r="B998" s="41" t="s">
        <v>3805</v>
      </c>
      <c r="C998" s="41" t="s">
        <v>3667</v>
      </c>
      <c r="D998" s="41" t="s">
        <v>3666</v>
      </c>
      <c r="E998" s="41" t="s">
        <v>3804</v>
      </c>
      <c r="F998" s="41" t="s">
        <v>3664</v>
      </c>
      <c r="G998" s="46">
        <v>8</v>
      </c>
      <c r="H998" s="46">
        <v>1</v>
      </c>
      <c r="I998" s="46">
        <v>1</v>
      </c>
      <c r="J998" s="41" t="s">
        <v>3663</v>
      </c>
      <c r="K998" s="41" t="s">
        <v>3662</v>
      </c>
      <c r="L998" s="41" t="s">
        <v>3661</v>
      </c>
      <c r="M998" s="41" t="s">
        <v>3660</v>
      </c>
      <c r="N998" s="41" t="s">
        <v>3659</v>
      </c>
      <c r="O998" s="41" t="s">
        <v>3658</v>
      </c>
    </row>
    <row r="999" spans="1:15" x14ac:dyDescent="0.25">
      <c r="A999" s="41" t="s">
        <v>3801</v>
      </c>
      <c r="B999" s="41" t="s">
        <v>3800</v>
      </c>
      <c r="C999" s="41" t="s">
        <v>3667</v>
      </c>
      <c r="D999" s="41" t="s">
        <v>3803</v>
      </c>
      <c r="E999" s="41" t="s">
        <v>3606</v>
      </c>
      <c r="F999" s="41" t="s">
        <v>3664</v>
      </c>
      <c r="G999" s="46">
        <v>8</v>
      </c>
      <c r="H999" s="46">
        <v>1</v>
      </c>
      <c r="I999" s="46">
        <v>0</v>
      </c>
      <c r="J999" s="41" t="s">
        <v>3663</v>
      </c>
      <c r="K999" s="41" t="s">
        <v>580</v>
      </c>
      <c r="L999" s="41" t="s">
        <v>3673</v>
      </c>
      <c r="M999" s="41" t="s">
        <v>3677</v>
      </c>
      <c r="N999" s="41" t="s">
        <v>3659</v>
      </c>
      <c r="O999" s="41" t="s">
        <v>3658</v>
      </c>
    </row>
    <row r="1000" spans="1:15" x14ac:dyDescent="0.25">
      <c r="A1000" s="41" t="s">
        <v>3801</v>
      </c>
      <c r="B1000" s="41" t="s">
        <v>3800</v>
      </c>
      <c r="C1000" s="41" t="s">
        <v>3667</v>
      </c>
      <c r="D1000" s="41" t="s">
        <v>3802</v>
      </c>
      <c r="E1000" s="41" t="s">
        <v>3606</v>
      </c>
      <c r="F1000" s="41" t="s">
        <v>3664</v>
      </c>
      <c r="G1000" s="46">
        <v>8</v>
      </c>
      <c r="H1000" s="46">
        <v>1</v>
      </c>
      <c r="I1000" s="46">
        <v>0</v>
      </c>
      <c r="J1000" s="41" t="s">
        <v>3663</v>
      </c>
      <c r="K1000" s="41" t="s">
        <v>580</v>
      </c>
      <c r="L1000" s="41" t="s">
        <v>3673</v>
      </c>
      <c r="M1000" s="41" t="s">
        <v>3677</v>
      </c>
      <c r="N1000" s="41" t="s">
        <v>3659</v>
      </c>
      <c r="O1000" s="41" t="s">
        <v>3658</v>
      </c>
    </row>
    <row r="1001" spans="1:15" x14ac:dyDescent="0.25">
      <c r="A1001" s="41" t="s">
        <v>3801</v>
      </c>
      <c r="B1001" s="41" t="s">
        <v>3800</v>
      </c>
      <c r="C1001" s="41" t="s">
        <v>3667</v>
      </c>
      <c r="D1001" s="41" t="s">
        <v>3666</v>
      </c>
      <c r="E1001" s="41" t="s">
        <v>3606</v>
      </c>
      <c r="F1001" s="41" t="s">
        <v>3664</v>
      </c>
      <c r="G1001" s="46">
        <v>8</v>
      </c>
      <c r="H1001" s="46">
        <v>1</v>
      </c>
      <c r="I1001" s="46">
        <v>0</v>
      </c>
      <c r="J1001" s="41" t="s">
        <v>3663</v>
      </c>
      <c r="K1001" s="41" t="s">
        <v>580</v>
      </c>
      <c r="L1001" s="41" t="s">
        <v>3673</v>
      </c>
      <c r="M1001" s="41" t="s">
        <v>3677</v>
      </c>
      <c r="N1001" s="41" t="s">
        <v>3659</v>
      </c>
      <c r="O1001" s="41" t="s">
        <v>3658</v>
      </c>
    </row>
    <row r="1002" spans="1:15" x14ac:dyDescent="0.25">
      <c r="A1002" s="41" t="s">
        <v>3799</v>
      </c>
      <c r="B1002" s="41" t="s">
        <v>3798</v>
      </c>
      <c r="C1002" s="41" t="s">
        <v>3741</v>
      </c>
      <c r="D1002" s="41" t="s">
        <v>3666</v>
      </c>
      <c r="E1002" s="41" t="s">
        <v>3606</v>
      </c>
      <c r="F1002" s="41" t="s">
        <v>3664</v>
      </c>
      <c r="G1002" s="46">
        <v>0</v>
      </c>
      <c r="H1002" s="46">
        <v>0</v>
      </c>
      <c r="I1002" s="46">
        <v>0</v>
      </c>
      <c r="J1002" s="41" t="s">
        <v>3663</v>
      </c>
      <c r="K1002" s="41" t="s">
        <v>3692</v>
      </c>
      <c r="L1002" s="41" t="s">
        <v>3691</v>
      </c>
      <c r="M1002" s="41" t="s">
        <v>3677</v>
      </c>
      <c r="N1002" s="41" t="s">
        <v>3659</v>
      </c>
      <c r="O1002" s="41" t="s">
        <v>3670</v>
      </c>
    </row>
    <row r="1003" spans="1:15" x14ac:dyDescent="0.25">
      <c r="A1003" s="41" t="s">
        <v>3797</v>
      </c>
      <c r="B1003" s="41" t="s">
        <v>3796</v>
      </c>
      <c r="C1003" s="41" t="s">
        <v>3667</v>
      </c>
      <c r="D1003" s="41" t="s">
        <v>3714</v>
      </c>
      <c r="E1003" s="41" t="s">
        <v>3606</v>
      </c>
      <c r="F1003" s="41" t="s">
        <v>3664</v>
      </c>
      <c r="G1003" s="46">
        <v>0</v>
      </c>
      <c r="H1003" s="46">
        <v>0</v>
      </c>
      <c r="I1003" s="46">
        <v>0</v>
      </c>
      <c r="J1003" s="41" t="s">
        <v>3663</v>
      </c>
      <c r="K1003" s="41" t="s">
        <v>3692</v>
      </c>
      <c r="L1003" s="41" t="s">
        <v>3691</v>
      </c>
      <c r="M1003" s="41" t="s">
        <v>3794</v>
      </c>
      <c r="N1003" s="41" t="s">
        <v>3659</v>
      </c>
      <c r="O1003" s="41" t="s">
        <v>3670</v>
      </c>
    </row>
    <row r="1004" spans="1:15" x14ac:dyDescent="0.25">
      <c r="A1004" s="41" t="s">
        <v>3797</v>
      </c>
      <c r="B1004" s="41" t="s">
        <v>3796</v>
      </c>
      <c r="C1004" s="41" t="s">
        <v>3667</v>
      </c>
      <c r="D1004" s="41" t="s">
        <v>3666</v>
      </c>
      <c r="E1004" s="41" t="s">
        <v>3795</v>
      </c>
      <c r="F1004" s="41" t="s">
        <v>3664</v>
      </c>
      <c r="G1004" s="46">
        <v>8</v>
      </c>
      <c r="H1004" s="46">
        <v>1</v>
      </c>
      <c r="I1004" s="46">
        <v>1</v>
      </c>
      <c r="J1004" s="41" t="s">
        <v>3663</v>
      </c>
      <c r="K1004" s="41" t="s">
        <v>3692</v>
      </c>
      <c r="L1004" s="41" t="s">
        <v>3691</v>
      </c>
      <c r="M1004" s="41" t="s">
        <v>3794</v>
      </c>
      <c r="N1004" s="41" t="s">
        <v>3659</v>
      </c>
      <c r="O1004" s="41" t="s">
        <v>3670</v>
      </c>
    </row>
    <row r="1005" spans="1:15" x14ac:dyDescent="0.25">
      <c r="A1005" s="41" t="s">
        <v>3793</v>
      </c>
      <c r="B1005" s="41" t="s">
        <v>3792</v>
      </c>
      <c r="C1005" s="41" t="s">
        <v>3674</v>
      </c>
      <c r="D1005" s="41" t="s">
        <v>3666</v>
      </c>
      <c r="E1005" s="41" t="s">
        <v>3606</v>
      </c>
      <c r="F1005" s="41" t="s">
        <v>3664</v>
      </c>
      <c r="G1005" s="46">
        <v>0</v>
      </c>
      <c r="H1005" s="46">
        <v>0</v>
      </c>
      <c r="I1005" s="46">
        <v>0</v>
      </c>
      <c r="J1005" s="41" t="s">
        <v>3663</v>
      </c>
      <c r="K1005" s="41" t="s">
        <v>3692</v>
      </c>
      <c r="L1005" s="41" t="s">
        <v>3691</v>
      </c>
      <c r="M1005" s="41" t="s">
        <v>3791</v>
      </c>
      <c r="N1005" s="41" t="s">
        <v>3671</v>
      </c>
      <c r="O1005" s="41" t="s">
        <v>3670</v>
      </c>
    </row>
    <row r="1006" spans="1:15" x14ac:dyDescent="0.25">
      <c r="A1006" s="41" t="s">
        <v>3790</v>
      </c>
      <c r="B1006" s="41" t="s">
        <v>3789</v>
      </c>
      <c r="C1006" s="41" t="s">
        <v>3674</v>
      </c>
      <c r="D1006" s="41" t="s">
        <v>3666</v>
      </c>
      <c r="E1006" s="41" t="s">
        <v>3606</v>
      </c>
      <c r="F1006" s="41" t="s">
        <v>3664</v>
      </c>
      <c r="G1006" s="46">
        <v>0</v>
      </c>
      <c r="H1006" s="46">
        <v>0</v>
      </c>
      <c r="I1006" s="46">
        <v>0</v>
      </c>
      <c r="J1006" s="41" t="s">
        <v>3663</v>
      </c>
      <c r="K1006" s="41" t="s">
        <v>3692</v>
      </c>
      <c r="L1006" s="41" t="s">
        <v>3691</v>
      </c>
      <c r="M1006" s="41" t="s">
        <v>3788</v>
      </c>
      <c r="N1006" s="41" t="s">
        <v>3671</v>
      </c>
      <c r="O1006" s="41" t="s">
        <v>3670</v>
      </c>
    </row>
    <row r="1007" spans="1:15" x14ac:dyDescent="0.25">
      <c r="A1007" s="41" t="s">
        <v>3787</v>
      </c>
      <c r="B1007" s="41" t="s">
        <v>3731</v>
      </c>
      <c r="C1007" s="41" t="s">
        <v>3667</v>
      </c>
      <c r="D1007" s="41" t="s">
        <v>3666</v>
      </c>
      <c r="E1007" s="41" t="s">
        <v>3786</v>
      </c>
      <c r="F1007" s="41" t="s">
        <v>3664</v>
      </c>
      <c r="G1007" s="46">
        <v>8</v>
      </c>
      <c r="H1007" s="46">
        <v>1</v>
      </c>
      <c r="I1007" s="46">
        <v>1</v>
      </c>
      <c r="J1007" s="41" t="s">
        <v>3663</v>
      </c>
      <c r="K1007" s="41" t="s">
        <v>3662</v>
      </c>
      <c r="L1007" s="41" t="s">
        <v>3661</v>
      </c>
      <c r="M1007" s="41" t="s">
        <v>3785</v>
      </c>
      <c r="N1007" s="41" t="s">
        <v>3671</v>
      </c>
      <c r="O1007" s="41" t="s">
        <v>3670</v>
      </c>
    </row>
    <row r="1008" spans="1:15" x14ac:dyDescent="0.25">
      <c r="A1008" s="41" t="s">
        <v>3784</v>
      </c>
      <c r="B1008" s="41" t="s">
        <v>3731</v>
      </c>
      <c r="C1008" s="41" t="s">
        <v>3667</v>
      </c>
      <c r="D1008" s="41" t="s">
        <v>3666</v>
      </c>
      <c r="E1008" s="41" t="s">
        <v>3783</v>
      </c>
      <c r="F1008" s="41" t="s">
        <v>3664</v>
      </c>
      <c r="G1008" s="46">
        <v>8</v>
      </c>
      <c r="H1008" s="46">
        <v>1</v>
      </c>
      <c r="I1008" s="46">
        <v>1</v>
      </c>
      <c r="J1008" s="41" t="s">
        <v>3663</v>
      </c>
      <c r="K1008" s="41" t="s">
        <v>3254</v>
      </c>
      <c r="L1008" s="41" t="s">
        <v>3678</v>
      </c>
      <c r="M1008" s="41" t="s">
        <v>3727</v>
      </c>
      <c r="N1008" s="41" t="s">
        <v>3671</v>
      </c>
      <c r="O1008" s="41" t="s">
        <v>3670</v>
      </c>
    </row>
    <row r="1009" spans="1:15" x14ac:dyDescent="0.25">
      <c r="A1009" s="41" t="s">
        <v>3782</v>
      </c>
      <c r="B1009" s="41" t="s">
        <v>3781</v>
      </c>
      <c r="C1009" s="41" t="s">
        <v>3674</v>
      </c>
      <c r="D1009" s="41" t="s">
        <v>3666</v>
      </c>
      <c r="E1009" s="41" t="s">
        <v>3606</v>
      </c>
      <c r="F1009" s="41" t="s">
        <v>3730</v>
      </c>
      <c r="G1009" s="46">
        <v>8</v>
      </c>
      <c r="H1009" s="46">
        <v>1</v>
      </c>
      <c r="I1009" s="46">
        <v>0</v>
      </c>
      <c r="J1009" s="41" t="s">
        <v>3663</v>
      </c>
      <c r="K1009" s="41" t="s">
        <v>3780</v>
      </c>
      <c r="L1009" s="41" t="s">
        <v>3779</v>
      </c>
      <c r="M1009" s="41" t="s">
        <v>3778</v>
      </c>
      <c r="N1009" s="41" t="s">
        <v>3671</v>
      </c>
      <c r="O1009" s="41" t="s">
        <v>3670</v>
      </c>
    </row>
    <row r="1010" spans="1:15" x14ac:dyDescent="0.25">
      <c r="A1010" s="41" t="s">
        <v>3777</v>
      </c>
      <c r="B1010" s="41" t="s">
        <v>3776</v>
      </c>
      <c r="C1010" s="41" t="s">
        <v>3674</v>
      </c>
      <c r="D1010" s="41" t="s">
        <v>3666</v>
      </c>
      <c r="E1010" s="41" t="s">
        <v>3606</v>
      </c>
      <c r="F1010" s="41" t="s">
        <v>3664</v>
      </c>
      <c r="G1010" s="46">
        <v>0</v>
      </c>
      <c r="H1010" s="46">
        <v>0</v>
      </c>
      <c r="I1010" s="46">
        <v>0</v>
      </c>
      <c r="J1010" s="41" t="s">
        <v>3663</v>
      </c>
      <c r="K1010" s="41" t="s">
        <v>3729</v>
      </c>
      <c r="L1010" s="41" t="s">
        <v>3728</v>
      </c>
      <c r="M1010" s="41" t="s">
        <v>3735</v>
      </c>
      <c r="N1010" s="41" t="s">
        <v>3671</v>
      </c>
      <c r="O1010" s="41" t="s">
        <v>3670</v>
      </c>
    </row>
    <row r="1011" spans="1:15" x14ac:dyDescent="0.25">
      <c r="A1011" s="41" t="s">
        <v>3773</v>
      </c>
      <c r="B1011" s="41" t="s">
        <v>3772</v>
      </c>
      <c r="C1011" s="41" t="s">
        <v>3667</v>
      </c>
      <c r="D1011" s="41" t="s">
        <v>3775</v>
      </c>
      <c r="E1011" s="41" t="s">
        <v>3606</v>
      </c>
      <c r="F1011" s="41" t="s">
        <v>3664</v>
      </c>
      <c r="G1011" s="46">
        <v>8</v>
      </c>
      <c r="H1011" s="46">
        <v>1</v>
      </c>
      <c r="I1011" s="46">
        <v>0</v>
      </c>
      <c r="J1011" s="41" t="s">
        <v>3663</v>
      </c>
      <c r="K1011" s="41" t="s">
        <v>3254</v>
      </c>
      <c r="L1011" s="41" t="s">
        <v>3678</v>
      </c>
      <c r="M1011" s="41" t="s">
        <v>3770</v>
      </c>
      <c r="N1011" s="41" t="s">
        <v>3671</v>
      </c>
      <c r="O1011" s="41" t="s">
        <v>3670</v>
      </c>
    </row>
    <row r="1012" spans="1:15" x14ac:dyDescent="0.25">
      <c r="A1012" s="41" t="s">
        <v>3773</v>
      </c>
      <c r="B1012" s="41" t="s">
        <v>3772</v>
      </c>
      <c r="C1012" s="41" t="s">
        <v>3667</v>
      </c>
      <c r="D1012" s="41" t="s">
        <v>3774</v>
      </c>
      <c r="E1012" s="41" t="s">
        <v>3771</v>
      </c>
      <c r="F1012" s="41" t="s">
        <v>3664</v>
      </c>
      <c r="G1012" s="46">
        <v>8</v>
      </c>
      <c r="H1012" s="46">
        <v>1</v>
      </c>
      <c r="I1012" s="46">
        <v>1</v>
      </c>
      <c r="J1012" s="41" t="s">
        <v>3663</v>
      </c>
      <c r="K1012" s="41" t="s">
        <v>3254</v>
      </c>
      <c r="L1012" s="41" t="s">
        <v>3678</v>
      </c>
      <c r="M1012" s="41" t="s">
        <v>3770</v>
      </c>
      <c r="N1012" s="41" t="s">
        <v>3671</v>
      </c>
      <c r="O1012" s="41" t="s">
        <v>3670</v>
      </c>
    </row>
    <row r="1013" spans="1:15" x14ac:dyDescent="0.25">
      <c r="A1013" s="41" t="s">
        <v>3773</v>
      </c>
      <c r="B1013" s="41" t="s">
        <v>3772</v>
      </c>
      <c r="C1013" s="41" t="s">
        <v>3667</v>
      </c>
      <c r="D1013" s="41" t="s">
        <v>3702</v>
      </c>
      <c r="E1013" s="41" t="s">
        <v>3771</v>
      </c>
      <c r="F1013" s="41" t="s">
        <v>3664</v>
      </c>
      <c r="G1013" s="46">
        <v>8</v>
      </c>
      <c r="H1013" s="46">
        <v>1</v>
      </c>
      <c r="I1013" s="46">
        <v>1</v>
      </c>
      <c r="J1013" s="41" t="s">
        <v>3663</v>
      </c>
      <c r="K1013" s="41" t="s">
        <v>3254</v>
      </c>
      <c r="L1013" s="41" t="s">
        <v>3678</v>
      </c>
      <c r="M1013" s="41" t="s">
        <v>3770</v>
      </c>
      <c r="N1013" s="41" t="s">
        <v>3671</v>
      </c>
      <c r="O1013" s="41" t="s">
        <v>3670</v>
      </c>
    </row>
    <row r="1014" spans="1:15" x14ac:dyDescent="0.25">
      <c r="A1014" s="41" t="s">
        <v>3773</v>
      </c>
      <c r="B1014" s="41" t="s">
        <v>3772</v>
      </c>
      <c r="C1014" s="41" t="s">
        <v>3667</v>
      </c>
      <c r="D1014" s="41" t="s">
        <v>3666</v>
      </c>
      <c r="E1014" s="41" t="s">
        <v>3771</v>
      </c>
      <c r="F1014" s="41" t="s">
        <v>3664</v>
      </c>
      <c r="G1014" s="46">
        <v>8</v>
      </c>
      <c r="H1014" s="46">
        <v>1</v>
      </c>
      <c r="I1014" s="46">
        <v>1</v>
      </c>
      <c r="J1014" s="41" t="s">
        <v>3663</v>
      </c>
      <c r="K1014" s="41" t="s">
        <v>3254</v>
      </c>
      <c r="L1014" s="41" t="s">
        <v>3678</v>
      </c>
      <c r="M1014" s="41" t="s">
        <v>3770</v>
      </c>
      <c r="N1014" s="41" t="s">
        <v>3671</v>
      </c>
      <c r="O1014" s="41" t="s">
        <v>3670</v>
      </c>
    </row>
    <row r="1015" spans="1:15" x14ac:dyDescent="0.25">
      <c r="A1015" s="41" t="s">
        <v>3767</v>
      </c>
      <c r="B1015" s="41" t="s">
        <v>3766</v>
      </c>
      <c r="C1015" s="41" t="s">
        <v>3667</v>
      </c>
      <c r="D1015" s="41" t="s">
        <v>3769</v>
      </c>
      <c r="E1015" s="41" t="s">
        <v>3768</v>
      </c>
      <c r="F1015" s="41" t="s">
        <v>3664</v>
      </c>
      <c r="G1015" s="46">
        <v>8</v>
      </c>
      <c r="H1015" s="46">
        <v>1</v>
      </c>
      <c r="I1015" s="46">
        <v>1</v>
      </c>
      <c r="J1015" s="41" t="s">
        <v>3663</v>
      </c>
      <c r="K1015" s="41" t="s">
        <v>3254</v>
      </c>
      <c r="L1015" s="41" t="s">
        <v>3678</v>
      </c>
      <c r="M1015" s="41" t="s">
        <v>3763</v>
      </c>
      <c r="N1015" s="41" t="s">
        <v>3671</v>
      </c>
      <c r="O1015" s="41" t="s">
        <v>3670</v>
      </c>
    </row>
    <row r="1016" spans="1:15" x14ac:dyDescent="0.25">
      <c r="A1016" s="41" t="s">
        <v>3767</v>
      </c>
      <c r="B1016" s="41" t="s">
        <v>3766</v>
      </c>
      <c r="C1016" s="41" t="s">
        <v>3667</v>
      </c>
      <c r="D1016" s="41" t="s">
        <v>3666</v>
      </c>
      <c r="E1016" s="41" t="s">
        <v>3606</v>
      </c>
      <c r="F1016" s="41" t="s">
        <v>3664</v>
      </c>
      <c r="G1016" s="46">
        <v>8</v>
      </c>
      <c r="H1016" s="46">
        <v>1</v>
      </c>
      <c r="I1016" s="46">
        <v>0</v>
      </c>
      <c r="J1016" s="41" t="s">
        <v>3663</v>
      </c>
      <c r="K1016" s="41" t="s">
        <v>3254</v>
      </c>
      <c r="L1016" s="41" t="s">
        <v>3678</v>
      </c>
      <c r="M1016" s="41" t="s">
        <v>3763</v>
      </c>
      <c r="N1016" s="41" t="s">
        <v>3671</v>
      </c>
      <c r="O1016" s="41" t="s">
        <v>3670</v>
      </c>
    </row>
    <row r="1017" spans="1:15" x14ac:dyDescent="0.25">
      <c r="A1017" s="41" t="s">
        <v>3765</v>
      </c>
      <c r="B1017" s="41" t="s">
        <v>3764</v>
      </c>
      <c r="C1017" s="41" t="s">
        <v>3667</v>
      </c>
      <c r="D1017" s="41" t="s">
        <v>3666</v>
      </c>
      <c r="E1017" s="41" t="s">
        <v>3606</v>
      </c>
      <c r="F1017" s="41" t="s">
        <v>3664</v>
      </c>
      <c r="G1017" s="46">
        <v>8</v>
      </c>
      <c r="H1017" s="46">
        <v>1</v>
      </c>
      <c r="I1017" s="46">
        <v>0</v>
      </c>
      <c r="J1017" s="41" t="s">
        <v>3663</v>
      </c>
      <c r="K1017" s="41" t="s">
        <v>3254</v>
      </c>
      <c r="L1017" s="41" t="s">
        <v>3678</v>
      </c>
      <c r="M1017" s="41" t="s">
        <v>3763</v>
      </c>
      <c r="N1017" s="41" t="s">
        <v>3671</v>
      </c>
      <c r="O1017" s="41" t="s">
        <v>3670</v>
      </c>
    </row>
    <row r="1018" spans="1:15" x14ac:dyDescent="0.25">
      <c r="A1018" s="41" t="s">
        <v>3762</v>
      </c>
      <c r="B1018" s="41" t="s">
        <v>3761</v>
      </c>
      <c r="C1018" s="41" t="s">
        <v>3667</v>
      </c>
      <c r="D1018" s="41" t="s">
        <v>3666</v>
      </c>
      <c r="E1018" s="41" t="s">
        <v>3760</v>
      </c>
      <c r="F1018" s="41" t="s">
        <v>3664</v>
      </c>
      <c r="G1018" s="46">
        <v>8</v>
      </c>
      <c r="H1018" s="46">
        <v>1</v>
      </c>
      <c r="I1018" s="46">
        <v>1</v>
      </c>
      <c r="J1018" s="41" t="s">
        <v>3663</v>
      </c>
      <c r="K1018" s="41" t="s">
        <v>3692</v>
      </c>
      <c r="L1018" s="41" t="s">
        <v>3691</v>
      </c>
      <c r="M1018" s="41" t="s">
        <v>3682</v>
      </c>
      <c r="N1018" s="41" t="s">
        <v>3659</v>
      </c>
      <c r="O1018" s="41" t="s">
        <v>3670</v>
      </c>
    </row>
    <row r="1019" spans="1:15" x14ac:dyDescent="0.25">
      <c r="A1019" s="41" t="s">
        <v>3759</v>
      </c>
      <c r="B1019" s="41" t="s">
        <v>3758</v>
      </c>
      <c r="C1019" s="41" t="s">
        <v>3667</v>
      </c>
      <c r="D1019" s="41" t="s">
        <v>3666</v>
      </c>
      <c r="E1019" s="41" t="s">
        <v>3757</v>
      </c>
      <c r="F1019" s="41" t="s">
        <v>3664</v>
      </c>
      <c r="G1019" s="46">
        <v>8</v>
      </c>
      <c r="H1019" s="46">
        <v>1</v>
      </c>
      <c r="I1019" s="46">
        <v>1</v>
      </c>
      <c r="J1019" s="41" t="s">
        <v>3663</v>
      </c>
      <c r="K1019" s="41" t="s">
        <v>3692</v>
      </c>
      <c r="L1019" s="41" t="s">
        <v>3691</v>
      </c>
      <c r="M1019" s="41" t="s">
        <v>3682</v>
      </c>
      <c r="N1019" s="41" t="s">
        <v>3659</v>
      </c>
      <c r="O1019" s="41" t="s">
        <v>3670</v>
      </c>
    </row>
    <row r="1020" spans="1:15" x14ac:dyDescent="0.25">
      <c r="A1020" s="41" t="s">
        <v>3756</v>
      </c>
      <c r="B1020" s="41" t="s">
        <v>3755</v>
      </c>
      <c r="C1020" s="41" t="s">
        <v>3667</v>
      </c>
      <c r="D1020" s="41" t="s">
        <v>3666</v>
      </c>
      <c r="E1020" s="41" t="s">
        <v>3754</v>
      </c>
      <c r="F1020" s="41" t="s">
        <v>3664</v>
      </c>
      <c r="G1020" s="46">
        <v>8</v>
      </c>
      <c r="H1020" s="46">
        <v>1</v>
      </c>
      <c r="I1020" s="46">
        <v>1</v>
      </c>
      <c r="J1020" s="41" t="s">
        <v>3663</v>
      </c>
      <c r="K1020" s="41" t="s">
        <v>3692</v>
      </c>
      <c r="L1020" s="41" t="s">
        <v>3691</v>
      </c>
      <c r="M1020" s="41" t="s">
        <v>3682</v>
      </c>
      <c r="N1020" s="41" t="s">
        <v>3659</v>
      </c>
      <c r="O1020" s="41" t="s">
        <v>3670</v>
      </c>
    </row>
    <row r="1021" spans="1:15" x14ac:dyDescent="0.25">
      <c r="A1021" s="41" t="s">
        <v>3753</v>
      </c>
      <c r="B1021" s="41" t="s">
        <v>3752</v>
      </c>
      <c r="C1021" s="41" t="s">
        <v>3667</v>
      </c>
      <c r="D1021" s="41" t="s">
        <v>3666</v>
      </c>
      <c r="E1021" s="41" t="s">
        <v>3751</v>
      </c>
      <c r="F1021" s="41" t="s">
        <v>3664</v>
      </c>
      <c r="G1021" s="46">
        <v>8</v>
      </c>
      <c r="H1021" s="46">
        <v>1</v>
      </c>
      <c r="I1021" s="46">
        <v>1</v>
      </c>
      <c r="J1021" s="41" t="s">
        <v>3663</v>
      </c>
      <c r="K1021" s="41" t="s">
        <v>3692</v>
      </c>
      <c r="L1021" s="41" t="s">
        <v>3691</v>
      </c>
      <c r="M1021" s="41" t="s">
        <v>3682</v>
      </c>
      <c r="N1021" s="41" t="s">
        <v>3659</v>
      </c>
      <c r="O1021" s="41" t="s">
        <v>3670</v>
      </c>
    </row>
    <row r="1022" spans="1:15" x14ac:dyDescent="0.25">
      <c r="A1022" s="41" t="s">
        <v>3749</v>
      </c>
      <c r="B1022" s="41" t="s">
        <v>3748</v>
      </c>
      <c r="C1022" s="41" t="s">
        <v>3667</v>
      </c>
      <c r="D1022" s="41" t="s">
        <v>3750</v>
      </c>
      <c r="E1022" s="41" t="s">
        <v>3606</v>
      </c>
      <c r="F1022" s="41" t="s">
        <v>3664</v>
      </c>
      <c r="G1022" s="46">
        <v>8</v>
      </c>
      <c r="H1022" s="46">
        <v>1</v>
      </c>
      <c r="I1022" s="46">
        <v>0</v>
      </c>
      <c r="J1022" s="41" t="s">
        <v>3663</v>
      </c>
      <c r="K1022" s="41" t="s">
        <v>3724</v>
      </c>
      <c r="L1022" s="41" t="s">
        <v>3723</v>
      </c>
      <c r="M1022" s="41" t="s">
        <v>3677</v>
      </c>
      <c r="N1022" s="41" t="s">
        <v>3659</v>
      </c>
      <c r="O1022" s="41" t="s">
        <v>3658</v>
      </c>
    </row>
    <row r="1023" spans="1:15" x14ac:dyDescent="0.25">
      <c r="A1023" s="41" t="s">
        <v>3749</v>
      </c>
      <c r="B1023" s="41" t="s">
        <v>3748</v>
      </c>
      <c r="C1023" s="41" t="s">
        <v>3667</v>
      </c>
      <c r="D1023" s="41" t="s">
        <v>3707</v>
      </c>
      <c r="E1023" s="41" t="s">
        <v>3747</v>
      </c>
      <c r="F1023" s="41" t="s">
        <v>3664</v>
      </c>
      <c r="G1023" s="46">
        <v>8</v>
      </c>
      <c r="H1023" s="46">
        <v>1</v>
      </c>
      <c r="I1023" s="46">
        <v>1</v>
      </c>
      <c r="J1023" s="41" t="s">
        <v>3663</v>
      </c>
      <c r="K1023" s="41" t="s">
        <v>3724</v>
      </c>
      <c r="L1023" s="41" t="s">
        <v>3723</v>
      </c>
      <c r="M1023" s="41" t="s">
        <v>3677</v>
      </c>
      <c r="N1023" s="41" t="s">
        <v>3659</v>
      </c>
      <c r="O1023" s="41" t="s">
        <v>3658</v>
      </c>
    </row>
    <row r="1024" spans="1:15" x14ac:dyDescent="0.25">
      <c r="A1024" s="41" t="s">
        <v>3749</v>
      </c>
      <c r="B1024" s="41" t="s">
        <v>3748</v>
      </c>
      <c r="C1024" s="41" t="s">
        <v>3667</v>
      </c>
      <c r="D1024" s="41" t="s">
        <v>3666</v>
      </c>
      <c r="E1024" s="41" t="s">
        <v>3747</v>
      </c>
      <c r="F1024" s="41" t="s">
        <v>3664</v>
      </c>
      <c r="G1024" s="46">
        <v>8</v>
      </c>
      <c r="H1024" s="46">
        <v>1</v>
      </c>
      <c r="I1024" s="46">
        <v>1</v>
      </c>
      <c r="J1024" s="41" t="s">
        <v>3663</v>
      </c>
      <c r="K1024" s="41" t="s">
        <v>3724</v>
      </c>
      <c r="L1024" s="41" t="s">
        <v>3723</v>
      </c>
      <c r="M1024" s="41" t="s">
        <v>3677</v>
      </c>
      <c r="N1024" s="41" t="s">
        <v>3659</v>
      </c>
      <c r="O1024" s="41" t="s">
        <v>3658</v>
      </c>
    </row>
    <row r="1025" spans="1:15" x14ac:dyDescent="0.25">
      <c r="A1025" s="41" t="s">
        <v>3746</v>
      </c>
      <c r="B1025" s="41" t="s">
        <v>3745</v>
      </c>
      <c r="C1025" s="41" t="s">
        <v>3667</v>
      </c>
      <c r="D1025" s="41" t="s">
        <v>3666</v>
      </c>
      <c r="E1025" s="41" t="s">
        <v>3744</v>
      </c>
      <c r="F1025" s="41" t="s">
        <v>3730</v>
      </c>
      <c r="G1025" s="46">
        <v>8</v>
      </c>
      <c r="H1025" s="46">
        <v>1</v>
      </c>
      <c r="I1025" s="46">
        <v>1</v>
      </c>
      <c r="J1025" s="41" t="s">
        <v>3663</v>
      </c>
      <c r="K1025" s="41" t="s">
        <v>3729</v>
      </c>
      <c r="L1025" s="41" t="s">
        <v>3728</v>
      </c>
      <c r="M1025" s="41" t="s">
        <v>3677</v>
      </c>
      <c r="N1025" s="41" t="s">
        <v>3659</v>
      </c>
      <c r="O1025" s="41" t="s">
        <v>3658</v>
      </c>
    </row>
    <row r="1026" spans="1:15" x14ac:dyDescent="0.25">
      <c r="A1026" s="41" t="s">
        <v>3743</v>
      </c>
      <c r="B1026" s="41" t="s">
        <v>3742</v>
      </c>
      <c r="C1026" s="41" t="s">
        <v>3741</v>
      </c>
      <c r="D1026" s="41" t="s">
        <v>3666</v>
      </c>
      <c r="E1026" s="41" t="s">
        <v>3606</v>
      </c>
      <c r="F1026" s="41" t="s">
        <v>3730</v>
      </c>
      <c r="G1026" s="46">
        <v>0</v>
      </c>
      <c r="H1026" s="46">
        <v>0</v>
      </c>
      <c r="I1026" s="46">
        <v>0</v>
      </c>
      <c r="J1026" s="41" t="s">
        <v>3663</v>
      </c>
      <c r="K1026" s="41" t="s">
        <v>3729</v>
      </c>
      <c r="L1026" s="41" t="s">
        <v>3728</v>
      </c>
      <c r="M1026" s="41" t="s">
        <v>3677</v>
      </c>
      <c r="N1026" s="41" t="s">
        <v>3659</v>
      </c>
      <c r="O1026" s="41" t="s">
        <v>3658</v>
      </c>
    </row>
    <row r="1027" spans="1:15" x14ac:dyDescent="0.25">
      <c r="A1027" s="41" t="s">
        <v>3740</v>
      </c>
      <c r="B1027" s="41" t="s">
        <v>3739</v>
      </c>
      <c r="C1027" s="41" t="s">
        <v>3667</v>
      </c>
      <c r="D1027" s="41" t="s">
        <v>3666</v>
      </c>
      <c r="E1027" s="41" t="s">
        <v>3738</v>
      </c>
      <c r="F1027" s="41" t="s">
        <v>3730</v>
      </c>
      <c r="G1027" s="46">
        <v>8</v>
      </c>
      <c r="H1027" s="46">
        <v>1</v>
      </c>
      <c r="I1027" s="46">
        <v>1</v>
      </c>
      <c r="J1027" s="41" t="s">
        <v>3663</v>
      </c>
      <c r="K1027" s="41" t="s">
        <v>3729</v>
      </c>
      <c r="L1027" s="41" t="s">
        <v>3728</v>
      </c>
      <c r="M1027" s="41" t="s">
        <v>3677</v>
      </c>
      <c r="N1027" s="41" t="s">
        <v>3659</v>
      </c>
      <c r="O1027" s="41" t="s">
        <v>3658</v>
      </c>
    </row>
    <row r="1028" spans="1:15" x14ac:dyDescent="0.25">
      <c r="A1028" s="41" t="s">
        <v>3737</v>
      </c>
      <c r="B1028" s="41" t="s">
        <v>3736</v>
      </c>
      <c r="C1028" s="41" t="s">
        <v>3674</v>
      </c>
      <c r="D1028" s="41" t="s">
        <v>3666</v>
      </c>
      <c r="E1028" s="41" t="s">
        <v>3606</v>
      </c>
      <c r="F1028" s="41" t="s">
        <v>3730</v>
      </c>
      <c r="G1028" s="46">
        <v>0</v>
      </c>
      <c r="H1028" s="46">
        <v>0</v>
      </c>
      <c r="I1028" s="46">
        <v>0</v>
      </c>
      <c r="J1028" s="41" t="s">
        <v>3663</v>
      </c>
      <c r="K1028" s="41" t="s">
        <v>3729</v>
      </c>
      <c r="L1028" s="41" t="s">
        <v>3728</v>
      </c>
      <c r="M1028" s="41" t="s">
        <v>3735</v>
      </c>
      <c r="N1028" s="41" t="s">
        <v>3671</v>
      </c>
      <c r="O1028" s="41" t="s">
        <v>3670</v>
      </c>
    </row>
    <row r="1029" spans="1:15" x14ac:dyDescent="0.25">
      <c r="A1029" s="41" t="s">
        <v>3732</v>
      </c>
      <c r="B1029" s="41" t="s">
        <v>3731</v>
      </c>
      <c r="C1029" s="41" t="s">
        <v>3667</v>
      </c>
      <c r="D1029" s="41" t="s">
        <v>3734</v>
      </c>
      <c r="E1029" s="41" t="s">
        <v>3733</v>
      </c>
      <c r="F1029" s="41" t="s">
        <v>3730</v>
      </c>
      <c r="G1029" s="46">
        <v>8</v>
      </c>
      <c r="H1029" s="46">
        <v>1</v>
      </c>
      <c r="I1029" s="46">
        <v>1</v>
      </c>
      <c r="J1029" s="41" t="s">
        <v>3663</v>
      </c>
      <c r="K1029" s="41" t="s">
        <v>3729</v>
      </c>
      <c r="L1029" s="41" t="s">
        <v>3728</v>
      </c>
      <c r="M1029" s="41" t="s">
        <v>3727</v>
      </c>
      <c r="N1029" s="41" t="s">
        <v>3671</v>
      </c>
      <c r="O1029" s="41" t="s">
        <v>3670</v>
      </c>
    </row>
    <row r="1030" spans="1:15" x14ac:dyDescent="0.25">
      <c r="A1030" s="41" t="s">
        <v>3732</v>
      </c>
      <c r="B1030" s="41" t="s">
        <v>3731</v>
      </c>
      <c r="C1030" s="41" t="s">
        <v>3667</v>
      </c>
      <c r="D1030" s="41" t="s">
        <v>3666</v>
      </c>
      <c r="E1030" s="41" t="s">
        <v>3606</v>
      </c>
      <c r="F1030" s="41" t="s">
        <v>3730</v>
      </c>
      <c r="G1030" s="46">
        <v>8</v>
      </c>
      <c r="H1030" s="46">
        <v>1</v>
      </c>
      <c r="I1030" s="46">
        <v>0</v>
      </c>
      <c r="J1030" s="41" t="s">
        <v>3663</v>
      </c>
      <c r="K1030" s="41" t="s">
        <v>3729</v>
      </c>
      <c r="L1030" s="41" t="s">
        <v>3728</v>
      </c>
      <c r="M1030" s="41" t="s">
        <v>3727</v>
      </c>
      <c r="N1030" s="41" t="s">
        <v>3671</v>
      </c>
      <c r="O1030" s="41" t="s">
        <v>3670</v>
      </c>
    </row>
    <row r="1031" spans="1:15" x14ac:dyDescent="0.25">
      <c r="A1031" s="41" t="s">
        <v>3726</v>
      </c>
      <c r="B1031" s="41" t="s">
        <v>3725</v>
      </c>
      <c r="C1031" s="41" t="s">
        <v>3674</v>
      </c>
      <c r="D1031" s="41" t="s">
        <v>3666</v>
      </c>
      <c r="E1031" s="41" t="s">
        <v>3606</v>
      </c>
      <c r="F1031" s="41" t="s">
        <v>3664</v>
      </c>
      <c r="G1031" s="46">
        <v>0</v>
      </c>
      <c r="H1031" s="46">
        <v>0</v>
      </c>
      <c r="I1031" s="46">
        <v>0</v>
      </c>
      <c r="J1031" s="41" t="s">
        <v>3663</v>
      </c>
      <c r="K1031" s="41" t="s">
        <v>3724</v>
      </c>
      <c r="L1031" s="41" t="s">
        <v>3723</v>
      </c>
      <c r="M1031" s="41" t="s">
        <v>3682</v>
      </c>
      <c r="N1031" s="41" t="s">
        <v>3659</v>
      </c>
      <c r="O1031" s="41" t="s">
        <v>3670</v>
      </c>
    </row>
    <row r="1032" spans="1:15" x14ac:dyDescent="0.25">
      <c r="A1032" s="41" t="s">
        <v>3722</v>
      </c>
      <c r="B1032" s="41" t="s">
        <v>3721</v>
      </c>
      <c r="C1032" s="41" t="s">
        <v>3667</v>
      </c>
      <c r="D1032" s="41" t="s">
        <v>3666</v>
      </c>
      <c r="E1032" s="41" t="s">
        <v>3606</v>
      </c>
      <c r="F1032" s="41" t="s">
        <v>3664</v>
      </c>
      <c r="G1032" s="46">
        <v>8</v>
      </c>
      <c r="H1032" s="46">
        <v>1</v>
      </c>
      <c r="I1032" s="46">
        <v>0</v>
      </c>
      <c r="J1032" s="41" t="s">
        <v>3663</v>
      </c>
      <c r="K1032" s="41" t="s">
        <v>3254</v>
      </c>
      <c r="L1032" s="41" t="s">
        <v>3678</v>
      </c>
      <c r="M1032" s="41" t="s">
        <v>3677</v>
      </c>
      <c r="N1032" s="41" t="s">
        <v>3659</v>
      </c>
      <c r="O1032" s="41" t="s">
        <v>3658</v>
      </c>
    </row>
    <row r="1033" spans="1:15" x14ac:dyDescent="0.25">
      <c r="A1033" s="41" t="s">
        <v>3720</v>
      </c>
      <c r="B1033" s="41" t="s">
        <v>3719</v>
      </c>
      <c r="C1033" s="41" t="s">
        <v>3667</v>
      </c>
      <c r="D1033" s="41" t="s">
        <v>3666</v>
      </c>
      <c r="E1033" s="41" t="s">
        <v>3718</v>
      </c>
      <c r="F1033" s="41" t="s">
        <v>3664</v>
      </c>
      <c r="G1033" s="46">
        <v>8</v>
      </c>
      <c r="H1033" s="46">
        <v>1</v>
      </c>
      <c r="I1033" s="46">
        <v>1</v>
      </c>
      <c r="J1033" s="41" t="s">
        <v>3663</v>
      </c>
      <c r="K1033" s="41" t="s">
        <v>3717</v>
      </c>
      <c r="L1033" s="41" t="s">
        <v>3661</v>
      </c>
      <c r="M1033" s="41" t="s">
        <v>3682</v>
      </c>
      <c r="N1033" s="41" t="s">
        <v>3659</v>
      </c>
      <c r="O1033" s="41" t="s">
        <v>3658</v>
      </c>
    </row>
    <row r="1034" spans="1:15" x14ac:dyDescent="0.25">
      <c r="A1034" s="41" t="s">
        <v>3716</v>
      </c>
      <c r="B1034" s="41" t="s">
        <v>3715</v>
      </c>
      <c r="C1034" s="41" t="s">
        <v>3674</v>
      </c>
      <c r="D1034" s="41" t="s">
        <v>3666</v>
      </c>
      <c r="E1034" s="41" t="s">
        <v>3606</v>
      </c>
      <c r="F1034" s="41" t="s">
        <v>3664</v>
      </c>
      <c r="G1034" s="46">
        <v>0</v>
      </c>
      <c r="H1034" s="46">
        <v>0</v>
      </c>
      <c r="I1034" s="46">
        <v>0</v>
      </c>
      <c r="J1034" s="41" t="s">
        <v>3663</v>
      </c>
      <c r="K1034" s="41" t="s">
        <v>3254</v>
      </c>
      <c r="L1034" s="41" t="s">
        <v>3678</v>
      </c>
      <c r="M1034" s="41" t="s">
        <v>3677</v>
      </c>
      <c r="N1034" s="41" t="s">
        <v>3659</v>
      </c>
      <c r="O1034" s="41" t="s">
        <v>3658</v>
      </c>
    </row>
    <row r="1035" spans="1:15" x14ac:dyDescent="0.25">
      <c r="A1035" s="41" t="s">
        <v>3713</v>
      </c>
      <c r="B1035" s="41" t="s">
        <v>3700</v>
      </c>
      <c r="C1035" s="41" t="s">
        <v>3667</v>
      </c>
      <c r="D1035" s="41" t="s">
        <v>3714</v>
      </c>
      <c r="E1035" s="41" t="s">
        <v>3712</v>
      </c>
      <c r="F1035" s="41" t="s">
        <v>3664</v>
      </c>
      <c r="G1035" s="46">
        <v>8</v>
      </c>
      <c r="H1035" s="46">
        <v>1</v>
      </c>
      <c r="I1035" s="46">
        <v>1</v>
      </c>
      <c r="J1035" s="41" t="s">
        <v>3663</v>
      </c>
      <c r="K1035" s="41" t="s">
        <v>580</v>
      </c>
      <c r="L1035" s="41" t="s">
        <v>3673</v>
      </c>
      <c r="M1035" s="41" t="s">
        <v>3698</v>
      </c>
      <c r="N1035" s="41" t="s">
        <v>3697</v>
      </c>
      <c r="O1035" s="41" t="s">
        <v>3670</v>
      </c>
    </row>
    <row r="1036" spans="1:15" x14ac:dyDescent="0.25">
      <c r="A1036" s="41" t="s">
        <v>3713</v>
      </c>
      <c r="B1036" s="41" t="s">
        <v>3700</v>
      </c>
      <c r="C1036" s="41" t="s">
        <v>3667</v>
      </c>
      <c r="D1036" s="41" t="s">
        <v>3666</v>
      </c>
      <c r="E1036" s="41" t="s">
        <v>3712</v>
      </c>
      <c r="F1036" s="41" t="s">
        <v>3664</v>
      </c>
      <c r="G1036" s="46">
        <v>8</v>
      </c>
      <c r="H1036" s="46">
        <v>1</v>
      </c>
      <c r="I1036" s="46">
        <v>1</v>
      </c>
      <c r="J1036" s="41" t="s">
        <v>3663</v>
      </c>
      <c r="K1036" s="41" t="s">
        <v>580</v>
      </c>
      <c r="L1036" s="41" t="s">
        <v>3673</v>
      </c>
      <c r="M1036" s="41" t="s">
        <v>3698</v>
      </c>
      <c r="N1036" s="41" t="s">
        <v>3697</v>
      </c>
      <c r="O1036" s="41" t="s">
        <v>3670</v>
      </c>
    </row>
    <row r="1037" spans="1:15" x14ac:dyDescent="0.25">
      <c r="A1037" s="41" t="s">
        <v>3711</v>
      </c>
      <c r="B1037" s="41" t="s">
        <v>3705</v>
      </c>
      <c r="C1037" s="41" t="s">
        <v>3674</v>
      </c>
      <c r="D1037" s="41" t="s">
        <v>3666</v>
      </c>
      <c r="E1037" s="41" t="s">
        <v>3606</v>
      </c>
      <c r="F1037" s="41" t="s">
        <v>3664</v>
      </c>
      <c r="G1037" s="46">
        <v>0</v>
      </c>
      <c r="H1037" s="46">
        <v>0</v>
      </c>
      <c r="I1037" s="46">
        <v>0</v>
      </c>
      <c r="J1037" s="41" t="s">
        <v>3663</v>
      </c>
      <c r="K1037" s="41" t="s">
        <v>3684</v>
      </c>
      <c r="L1037" s="41" t="s">
        <v>3683</v>
      </c>
      <c r="M1037" s="41" t="s">
        <v>3703</v>
      </c>
      <c r="N1037" s="41" t="s">
        <v>3671</v>
      </c>
      <c r="O1037" s="41" t="s">
        <v>3670</v>
      </c>
    </row>
    <row r="1038" spans="1:15" x14ac:dyDescent="0.25">
      <c r="A1038" s="41" t="s">
        <v>3706</v>
      </c>
      <c r="B1038" s="41" t="s">
        <v>3705</v>
      </c>
      <c r="C1038" s="41" t="s">
        <v>3667</v>
      </c>
      <c r="D1038" s="41" t="s">
        <v>3710</v>
      </c>
      <c r="E1038" s="41" t="s">
        <v>3606</v>
      </c>
      <c r="F1038" s="41" t="s">
        <v>3664</v>
      </c>
      <c r="G1038" s="46">
        <v>8</v>
      </c>
      <c r="H1038" s="46">
        <v>1</v>
      </c>
      <c r="I1038" s="46">
        <v>0</v>
      </c>
      <c r="J1038" s="41" t="s">
        <v>3663</v>
      </c>
      <c r="K1038" s="41" t="s">
        <v>3684</v>
      </c>
      <c r="L1038" s="41" t="s">
        <v>3683</v>
      </c>
      <c r="M1038" s="41" t="s">
        <v>3703</v>
      </c>
      <c r="N1038" s="41" t="s">
        <v>3671</v>
      </c>
      <c r="O1038" s="41" t="s">
        <v>3670</v>
      </c>
    </row>
    <row r="1039" spans="1:15" x14ac:dyDescent="0.25">
      <c r="A1039" s="41" t="s">
        <v>3706</v>
      </c>
      <c r="B1039" s="41" t="s">
        <v>3705</v>
      </c>
      <c r="C1039" s="41" t="s">
        <v>3667</v>
      </c>
      <c r="D1039" s="41" t="s">
        <v>3709</v>
      </c>
      <c r="E1039" s="41" t="s">
        <v>3704</v>
      </c>
      <c r="F1039" s="41" t="s">
        <v>3664</v>
      </c>
      <c r="G1039" s="46">
        <v>8</v>
      </c>
      <c r="H1039" s="46">
        <v>1</v>
      </c>
      <c r="I1039" s="46">
        <v>1</v>
      </c>
      <c r="J1039" s="41" t="s">
        <v>3663</v>
      </c>
      <c r="K1039" s="41" t="s">
        <v>3684</v>
      </c>
      <c r="L1039" s="41" t="s">
        <v>3683</v>
      </c>
      <c r="M1039" s="41" t="s">
        <v>3703</v>
      </c>
      <c r="N1039" s="41" t="s">
        <v>3671</v>
      </c>
      <c r="O1039" s="41" t="s">
        <v>3670</v>
      </c>
    </row>
    <row r="1040" spans="1:15" x14ac:dyDescent="0.25">
      <c r="A1040" s="41" t="s">
        <v>3706</v>
      </c>
      <c r="B1040" s="41" t="s">
        <v>3705</v>
      </c>
      <c r="C1040" s="41" t="s">
        <v>3667</v>
      </c>
      <c r="D1040" s="41" t="s">
        <v>3708</v>
      </c>
      <c r="E1040" s="41" t="s">
        <v>3704</v>
      </c>
      <c r="F1040" s="41" t="s">
        <v>3664</v>
      </c>
      <c r="G1040" s="46">
        <v>8</v>
      </c>
      <c r="H1040" s="46">
        <v>1</v>
      </c>
      <c r="I1040" s="46">
        <v>1</v>
      </c>
      <c r="J1040" s="41" t="s">
        <v>3663</v>
      </c>
      <c r="K1040" s="41" t="s">
        <v>3684</v>
      </c>
      <c r="L1040" s="41" t="s">
        <v>3683</v>
      </c>
      <c r="M1040" s="41" t="s">
        <v>3703</v>
      </c>
      <c r="N1040" s="41" t="s">
        <v>3671</v>
      </c>
      <c r="O1040" s="41" t="s">
        <v>3670</v>
      </c>
    </row>
    <row r="1041" spans="1:15" x14ac:dyDescent="0.25">
      <c r="A1041" s="41" t="s">
        <v>3706</v>
      </c>
      <c r="B1041" s="41" t="s">
        <v>3705</v>
      </c>
      <c r="C1041" s="41" t="s">
        <v>3667</v>
      </c>
      <c r="D1041" s="41" t="s">
        <v>3707</v>
      </c>
      <c r="E1041" s="41" t="s">
        <v>3704</v>
      </c>
      <c r="F1041" s="41" t="s">
        <v>3664</v>
      </c>
      <c r="G1041" s="46">
        <v>8</v>
      </c>
      <c r="H1041" s="46">
        <v>1</v>
      </c>
      <c r="I1041" s="46">
        <v>1</v>
      </c>
      <c r="J1041" s="41" t="s">
        <v>3663</v>
      </c>
      <c r="K1041" s="41" t="s">
        <v>3684</v>
      </c>
      <c r="L1041" s="41" t="s">
        <v>3683</v>
      </c>
      <c r="M1041" s="41" t="s">
        <v>3703</v>
      </c>
      <c r="N1041" s="41" t="s">
        <v>3671</v>
      </c>
      <c r="O1041" s="41" t="s">
        <v>3670</v>
      </c>
    </row>
    <row r="1042" spans="1:15" x14ac:dyDescent="0.25">
      <c r="A1042" s="41" t="s">
        <v>3706</v>
      </c>
      <c r="B1042" s="41" t="s">
        <v>3705</v>
      </c>
      <c r="C1042" s="41" t="s">
        <v>3667</v>
      </c>
      <c r="D1042" s="41" t="s">
        <v>3666</v>
      </c>
      <c r="E1042" s="41" t="s">
        <v>3704</v>
      </c>
      <c r="F1042" s="41" t="s">
        <v>3664</v>
      </c>
      <c r="G1042" s="46">
        <v>8</v>
      </c>
      <c r="H1042" s="46">
        <v>1</v>
      </c>
      <c r="I1042" s="46">
        <v>1</v>
      </c>
      <c r="J1042" s="41" t="s">
        <v>3663</v>
      </c>
      <c r="K1042" s="41" t="s">
        <v>3684</v>
      </c>
      <c r="L1042" s="41" t="s">
        <v>3683</v>
      </c>
      <c r="M1042" s="41" t="s">
        <v>3703</v>
      </c>
      <c r="N1042" s="41" t="s">
        <v>3671</v>
      </c>
      <c r="O1042" s="41" t="s">
        <v>3670</v>
      </c>
    </row>
    <row r="1043" spans="1:15" x14ac:dyDescent="0.25">
      <c r="A1043" s="41" t="s">
        <v>3701</v>
      </c>
      <c r="B1043" s="41" t="s">
        <v>3700</v>
      </c>
      <c r="C1043" s="41" t="s">
        <v>3667</v>
      </c>
      <c r="D1043" s="41" t="s">
        <v>3702</v>
      </c>
      <c r="E1043" s="41" t="s">
        <v>3699</v>
      </c>
      <c r="F1043" s="41" t="s">
        <v>3664</v>
      </c>
      <c r="G1043" s="46">
        <v>8</v>
      </c>
      <c r="H1043" s="46">
        <v>1</v>
      </c>
      <c r="I1043" s="46">
        <v>1</v>
      </c>
      <c r="J1043" s="41" t="s">
        <v>3663</v>
      </c>
      <c r="K1043" s="41" t="s">
        <v>580</v>
      </c>
      <c r="L1043" s="41" t="s">
        <v>3673</v>
      </c>
      <c r="M1043" s="41" t="s">
        <v>3698</v>
      </c>
      <c r="N1043" s="41" t="s">
        <v>3697</v>
      </c>
      <c r="O1043" s="41" t="s">
        <v>3670</v>
      </c>
    </row>
    <row r="1044" spans="1:15" x14ac:dyDescent="0.25">
      <c r="A1044" s="41" t="s">
        <v>3701</v>
      </c>
      <c r="B1044" s="41" t="s">
        <v>3700</v>
      </c>
      <c r="C1044" s="41" t="s">
        <v>3667</v>
      </c>
      <c r="D1044" s="41" t="s">
        <v>3666</v>
      </c>
      <c r="E1044" s="41" t="s">
        <v>3699</v>
      </c>
      <c r="F1044" s="41" t="s">
        <v>3664</v>
      </c>
      <c r="G1044" s="46">
        <v>8</v>
      </c>
      <c r="H1044" s="46">
        <v>1</v>
      </c>
      <c r="I1044" s="46">
        <v>1</v>
      </c>
      <c r="J1044" s="41" t="s">
        <v>3663</v>
      </c>
      <c r="K1044" s="41" t="s">
        <v>580</v>
      </c>
      <c r="L1044" s="41" t="s">
        <v>3673</v>
      </c>
      <c r="M1044" s="41" t="s">
        <v>3698</v>
      </c>
      <c r="N1044" s="41" t="s">
        <v>3697</v>
      </c>
      <c r="O1044" s="41" t="s">
        <v>3670</v>
      </c>
    </row>
    <row r="1045" spans="1:15" x14ac:dyDescent="0.25">
      <c r="A1045" s="41" t="s">
        <v>3696</v>
      </c>
      <c r="B1045" s="41" t="s">
        <v>3694</v>
      </c>
      <c r="C1045" s="41" t="s">
        <v>3667</v>
      </c>
      <c r="D1045" s="41" t="s">
        <v>3666</v>
      </c>
      <c r="E1045" s="41" t="s">
        <v>3606</v>
      </c>
      <c r="F1045" s="41" t="s">
        <v>3664</v>
      </c>
      <c r="G1045" s="46">
        <v>8</v>
      </c>
      <c r="H1045" s="46">
        <v>1</v>
      </c>
      <c r="I1045" s="46">
        <v>0</v>
      </c>
      <c r="J1045" s="41" t="s">
        <v>3663</v>
      </c>
      <c r="K1045" s="41" t="s">
        <v>3692</v>
      </c>
      <c r="L1045" s="41" t="s">
        <v>3691</v>
      </c>
      <c r="M1045" s="41" t="s">
        <v>3682</v>
      </c>
      <c r="N1045" s="41" t="s">
        <v>3659</v>
      </c>
      <c r="O1045" s="41" t="s">
        <v>3670</v>
      </c>
    </row>
    <row r="1046" spans="1:15" x14ac:dyDescent="0.25">
      <c r="A1046" s="41" t="s">
        <v>3695</v>
      </c>
      <c r="B1046" s="41" t="s">
        <v>3694</v>
      </c>
      <c r="C1046" s="41" t="s">
        <v>3667</v>
      </c>
      <c r="D1046" s="41" t="s">
        <v>3666</v>
      </c>
      <c r="E1046" s="41" t="s">
        <v>3693</v>
      </c>
      <c r="F1046" s="41" t="s">
        <v>3664</v>
      </c>
      <c r="G1046" s="46">
        <v>8</v>
      </c>
      <c r="H1046" s="46">
        <v>1</v>
      </c>
      <c r="I1046" s="46">
        <v>1</v>
      </c>
      <c r="J1046" s="41" t="s">
        <v>3663</v>
      </c>
      <c r="K1046" s="41" t="s">
        <v>3692</v>
      </c>
      <c r="L1046" s="41" t="s">
        <v>3691</v>
      </c>
      <c r="M1046" s="41" t="s">
        <v>3682</v>
      </c>
      <c r="N1046" s="41" t="s">
        <v>3659</v>
      </c>
      <c r="O1046" s="41" t="s">
        <v>3670</v>
      </c>
    </row>
    <row r="1047" spans="1:15" x14ac:dyDescent="0.25">
      <c r="A1047" s="41" t="s">
        <v>3687</v>
      </c>
      <c r="B1047" s="41" t="s">
        <v>3686</v>
      </c>
      <c r="C1047" s="41" t="s">
        <v>3674</v>
      </c>
      <c r="D1047" s="41" t="s">
        <v>3690</v>
      </c>
      <c r="E1047" s="41" t="s">
        <v>3606</v>
      </c>
      <c r="F1047" s="41" t="s">
        <v>3664</v>
      </c>
      <c r="G1047" s="46">
        <v>0</v>
      </c>
      <c r="H1047" s="46">
        <v>0</v>
      </c>
      <c r="I1047" s="46">
        <v>0</v>
      </c>
      <c r="J1047" s="41" t="s">
        <v>3663</v>
      </c>
      <c r="K1047" s="41" t="s">
        <v>3684</v>
      </c>
      <c r="L1047" s="41" t="s">
        <v>3683</v>
      </c>
      <c r="M1047" s="41" t="s">
        <v>3682</v>
      </c>
      <c r="N1047" s="41" t="s">
        <v>3659</v>
      </c>
      <c r="O1047" s="41" t="s">
        <v>3670</v>
      </c>
    </row>
    <row r="1048" spans="1:15" x14ac:dyDescent="0.25">
      <c r="A1048" s="41" t="s">
        <v>3687</v>
      </c>
      <c r="B1048" s="41" t="s">
        <v>3686</v>
      </c>
      <c r="C1048" s="41" t="s">
        <v>3667</v>
      </c>
      <c r="D1048" s="41" t="s">
        <v>3689</v>
      </c>
      <c r="E1048" s="41" t="s">
        <v>3606</v>
      </c>
      <c r="F1048" s="41" t="s">
        <v>3664</v>
      </c>
      <c r="G1048" s="46">
        <v>8</v>
      </c>
      <c r="H1048" s="46">
        <v>1</v>
      </c>
      <c r="I1048" s="46">
        <v>0</v>
      </c>
      <c r="J1048" s="41" t="s">
        <v>3663</v>
      </c>
      <c r="K1048" s="41" t="s">
        <v>3684</v>
      </c>
      <c r="L1048" s="41" t="s">
        <v>3683</v>
      </c>
      <c r="M1048" s="41" t="s">
        <v>3682</v>
      </c>
      <c r="N1048" s="41" t="s">
        <v>3659</v>
      </c>
      <c r="O1048" s="41" t="s">
        <v>3670</v>
      </c>
    </row>
    <row r="1049" spans="1:15" x14ac:dyDescent="0.25">
      <c r="A1049" s="41" t="s">
        <v>3687</v>
      </c>
      <c r="B1049" s="41" t="s">
        <v>3686</v>
      </c>
      <c r="C1049" s="41" t="s">
        <v>3667</v>
      </c>
      <c r="D1049" s="41" t="s">
        <v>3688</v>
      </c>
      <c r="E1049" s="41" t="s">
        <v>3685</v>
      </c>
      <c r="F1049" s="41" t="s">
        <v>3664</v>
      </c>
      <c r="G1049" s="46">
        <v>8</v>
      </c>
      <c r="H1049" s="46">
        <v>1</v>
      </c>
      <c r="I1049" s="46">
        <v>1</v>
      </c>
      <c r="J1049" s="41" t="s">
        <v>3663</v>
      </c>
      <c r="K1049" s="41" t="s">
        <v>3684</v>
      </c>
      <c r="L1049" s="41" t="s">
        <v>3683</v>
      </c>
      <c r="M1049" s="41" t="s">
        <v>3682</v>
      </c>
      <c r="N1049" s="41" t="s">
        <v>3659</v>
      </c>
      <c r="O1049" s="41" t="s">
        <v>3670</v>
      </c>
    </row>
    <row r="1050" spans="1:15" x14ac:dyDescent="0.25">
      <c r="A1050" s="41" t="s">
        <v>3687</v>
      </c>
      <c r="B1050" s="41" t="s">
        <v>3686</v>
      </c>
      <c r="C1050" s="41" t="s">
        <v>3667</v>
      </c>
      <c r="D1050" s="41" t="s">
        <v>3666</v>
      </c>
      <c r="E1050" s="41" t="s">
        <v>3685</v>
      </c>
      <c r="F1050" s="41" t="s">
        <v>3664</v>
      </c>
      <c r="G1050" s="46">
        <v>8</v>
      </c>
      <c r="H1050" s="46">
        <v>1</v>
      </c>
      <c r="I1050" s="46">
        <v>1</v>
      </c>
      <c r="J1050" s="41" t="s">
        <v>3663</v>
      </c>
      <c r="K1050" s="41" t="s">
        <v>3684</v>
      </c>
      <c r="L1050" s="41" t="s">
        <v>3683</v>
      </c>
      <c r="M1050" s="41" t="s">
        <v>3682</v>
      </c>
      <c r="N1050" s="41" t="s">
        <v>3659</v>
      </c>
      <c r="O1050" s="41" t="s">
        <v>3670</v>
      </c>
    </row>
    <row r="1051" spans="1:15" x14ac:dyDescent="0.25">
      <c r="A1051" s="41" t="s">
        <v>3681</v>
      </c>
      <c r="B1051" s="41" t="s">
        <v>3680</v>
      </c>
      <c r="C1051" s="41" t="s">
        <v>3667</v>
      </c>
      <c r="D1051" s="41" t="s">
        <v>3666</v>
      </c>
      <c r="E1051" s="41" t="s">
        <v>3679</v>
      </c>
      <c r="F1051" s="41" t="s">
        <v>3664</v>
      </c>
      <c r="G1051" s="46">
        <v>8</v>
      </c>
      <c r="H1051" s="46">
        <v>1</v>
      </c>
      <c r="I1051" s="46">
        <v>1</v>
      </c>
      <c r="J1051" s="41" t="s">
        <v>3663</v>
      </c>
      <c r="K1051" s="41" t="s">
        <v>3254</v>
      </c>
      <c r="L1051" s="41" t="s">
        <v>3678</v>
      </c>
      <c r="M1051" s="41" t="s">
        <v>3677</v>
      </c>
      <c r="N1051" s="41" t="s">
        <v>3659</v>
      </c>
      <c r="O1051" s="41" t="s">
        <v>3658</v>
      </c>
    </row>
    <row r="1052" spans="1:15" x14ac:dyDescent="0.25">
      <c r="A1052" s="41" t="s">
        <v>3676</v>
      </c>
      <c r="B1052" s="41" t="s">
        <v>3675</v>
      </c>
      <c r="C1052" s="41" t="s">
        <v>3674</v>
      </c>
      <c r="D1052" s="41" t="s">
        <v>3666</v>
      </c>
      <c r="E1052" s="41" t="s">
        <v>3606</v>
      </c>
      <c r="F1052" s="41" t="s">
        <v>3664</v>
      </c>
      <c r="G1052" s="46">
        <v>0</v>
      </c>
      <c r="H1052" s="46">
        <v>0</v>
      </c>
      <c r="I1052" s="46">
        <v>0</v>
      </c>
      <c r="J1052" s="41" t="s">
        <v>3663</v>
      </c>
      <c r="K1052" s="41" t="s">
        <v>580</v>
      </c>
      <c r="L1052" s="41" t="s">
        <v>3673</v>
      </c>
      <c r="M1052" s="41" t="s">
        <v>3672</v>
      </c>
      <c r="N1052" s="41" t="s">
        <v>3671</v>
      </c>
      <c r="O1052" s="41" t="s">
        <v>3670</v>
      </c>
    </row>
    <row r="1053" spans="1:15" x14ac:dyDescent="0.25">
      <c r="A1053" s="41" t="s">
        <v>3669</v>
      </c>
      <c r="B1053" s="41" t="s">
        <v>3668</v>
      </c>
      <c r="C1053" s="41" t="s">
        <v>3667</v>
      </c>
      <c r="D1053" s="41" t="s">
        <v>3666</v>
      </c>
      <c r="E1053" s="41" t="s">
        <v>3665</v>
      </c>
      <c r="F1053" s="41" t="s">
        <v>3664</v>
      </c>
      <c r="G1053" s="46">
        <v>8</v>
      </c>
      <c r="H1053" s="46">
        <v>1</v>
      </c>
      <c r="I1053" s="46">
        <v>1</v>
      </c>
      <c r="J1053" s="41" t="s">
        <v>3663</v>
      </c>
      <c r="K1053" s="41" t="s">
        <v>3662</v>
      </c>
      <c r="L1053" s="41" t="s">
        <v>3661</v>
      </c>
      <c r="M1053" s="41" t="s">
        <v>3660</v>
      </c>
      <c r="N1053" s="41" t="s">
        <v>3659</v>
      </c>
      <c r="O1053" s="41" t="s">
        <v>3658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B1" workbookViewId="0">
      <selection activeCell="F29" sqref="F29"/>
    </sheetView>
  </sheetViews>
  <sheetFormatPr defaultColWidth="9.140625" defaultRowHeight="15" x14ac:dyDescent="0.25"/>
  <cols>
    <col min="1" max="1" width="17.7109375" style="2" bestFit="1" customWidth="1"/>
    <col min="2" max="2" width="34.85546875" style="2" bestFit="1" customWidth="1"/>
    <col min="3" max="5" width="23.7109375" style="2" customWidth="1"/>
    <col min="6" max="6" width="72" style="2" bestFit="1" customWidth="1"/>
    <col min="7" max="16384" width="9.140625" style="2"/>
  </cols>
  <sheetData>
    <row r="1" spans="1:6" x14ac:dyDescent="0.25">
      <c r="A1" s="63" t="s">
        <v>214</v>
      </c>
      <c r="B1" s="64">
        <v>2000</v>
      </c>
    </row>
    <row r="2" spans="1:6" ht="15.75" thickBot="1" x14ac:dyDescent="0.3"/>
    <row r="3" spans="1:6" x14ac:dyDescent="0.25">
      <c r="A3" s="65"/>
      <c r="B3" s="65"/>
      <c r="C3" s="63" t="s">
        <v>208</v>
      </c>
      <c r="D3" s="65"/>
      <c r="E3" s="65"/>
      <c r="F3" s="47"/>
    </row>
    <row r="4" spans="1:6" ht="30" x14ac:dyDescent="0.25">
      <c r="A4" s="63" t="s">
        <v>4</v>
      </c>
      <c r="B4" s="63" t="s">
        <v>3602</v>
      </c>
      <c r="C4" s="66" t="s">
        <v>211</v>
      </c>
      <c r="D4" s="66" t="s">
        <v>212</v>
      </c>
      <c r="E4" s="66" t="s">
        <v>213</v>
      </c>
      <c r="F4" s="48" t="s">
        <v>5850</v>
      </c>
    </row>
    <row r="5" spans="1:6" x14ac:dyDescent="0.25">
      <c r="A5" s="65" t="s">
        <v>15</v>
      </c>
      <c r="B5" s="65" t="s">
        <v>477</v>
      </c>
      <c r="C5" s="67">
        <v>184148.24</v>
      </c>
      <c r="D5" s="67">
        <v>341034</v>
      </c>
      <c r="E5" s="70">
        <v>156885.76000000001</v>
      </c>
      <c r="F5" s="50" t="s">
        <v>5848</v>
      </c>
    </row>
    <row r="6" spans="1:6" x14ac:dyDescent="0.25">
      <c r="A6" s="65" t="s">
        <v>75</v>
      </c>
      <c r="B6" s="65" t="s">
        <v>499</v>
      </c>
      <c r="C6" s="67">
        <v>48739.55</v>
      </c>
      <c r="D6" s="67">
        <v>41309</v>
      </c>
      <c r="E6" s="67">
        <v>-7430.5499999999993</v>
      </c>
      <c r="F6" s="49"/>
    </row>
    <row r="7" spans="1:6" x14ac:dyDescent="0.25">
      <c r="A7" s="65" t="s">
        <v>88</v>
      </c>
      <c r="B7" s="65" t="s">
        <v>522</v>
      </c>
      <c r="C7" s="67">
        <v>0</v>
      </c>
      <c r="D7" s="67">
        <v>20000</v>
      </c>
      <c r="E7" s="67">
        <v>20000</v>
      </c>
      <c r="F7" s="49"/>
    </row>
    <row r="8" spans="1:6" x14ac:dyDescent="0.25">
      <c r="A8" s="65" t="s">
        <v>95</v>
      </c>
      <c r="B8" s="65" t="s">
        <v>574</v>
      </c>
      <c r="C8" s="67">
        <v>92562.239999999991</v>
      </c>
      <c r="D8" s="67">
        <v>81281</v>
      </c>
      <c r="E8" s="67">
        <v>-11281.239999999994</v>
      </c>
      <c r="F8" s="49"/>
    </row>
    <row r="9" spans="1:6" x14ac:dyDescent="0.25">
      <c r="A9" s="65" t="s">
        <v>117</v>
      </c>
      <c r="B9" s="65" t="s">
        <v>580</v>
      </c>
      <c r="C9" s="67">
        <v>394403.54</v>
      </c>
      <c r="D9" s="67">
        <v>524893.41</v>
      </c>
      <c r="E9" s="68">
        <v>130489.87000000001</v>
      </c>
      <c r="F9" s="51" t="s">
        <v>5859</v>
      </c>
    </row>
    <row r="10" spans="1:6" x14ac:dyDescent="0.25">
      <c r="A10" s="65" t="s">
        <v>124</v>
      </c>
      <c r="B10" s="65" t="s">
        <v>581</v>
      </c>
      <c r="C10" s="67">
        <v>85862.04</v>
      </c>
      <c r="D10" s="67">
        <v>94122</v>
      </c>
      <c r="E10" s="67">
        <v>8259.9600000000064</v>
      </c>
      <c r="F10" s="49"/>
    </row>
    <row r="11" spans="1:6" x14ac:dyDescent="0.25">
      <c r="A11" s="65" t="s">
        <v>127</v>
      </c>
      <c r="B11" s="65" t="s">
        <v>582</v>
      </c>
      <c r="C11" s="67">
        <v>239433.87</v>
      </c>
      <c r="D11" s="67">
        <v>264008</v>
      </c>
      <c r="E11" s="67">
        <v>24574.12999999999</v>
      </c>
      <c r="F11" s="49"/>
    </row>
    <row r="12" spans="1:6" x14ac:dyDescent="0.25">
      <c r="A12" s="65" t="s">
        <v>134</v>
      </c>
      <c r="B12" s="65" t="s">
        <v>583</v>
      </c>
      <c r="C12" s="67">
        <v>194821.34</v>
      </c>
      <c r="D12" s="67">
        <v>344510</v>
      </c>
      <c r="E12" s="70">
        <v>149688.65999999997</v>
      </c>
      <c r="F12" s="50" t="s">
        <v>5848</v>
      </c>
    </row>
    <row r="13" spans="1:6" x14ac:dyDescent="0.25">
      <c r="A13" s="65" t="s">
        <v>135</v>
      </c>
      <c r="B13" s="65" t="s">
        <v>242</v>
      </c>
      <c r="C13" s="67">
        <v>1106457.22</v>
      </c>
      <c r="D13" s="67">
        <v>1522834</v>
      </c>
      <c r="E13" s="68">
        <v>416376.78</v>
      </c>
      <c r="F13" s="51" t="s">
        <v>5860</v>
      </c>
    </row>
    <row r="14" spans="1:6" x14ac:dyDescent="0.25">
      <c r="A14" s="65" t="s">
        <v>141</v>
      </c>
      <c r="B14" s="65" t="s">
        <v>593</v>
      </c>
      <c r="C14" s="67">
        <v>2022.91</v>
      </c>
      <c r="D14" s="67">
        <v>22879</v>
      </c>
      <c r="E14" s="67">
        <v>20856.09</v>
      </c>
      <c r="F14" s="49"/>
    </row>
    <row r="15" spans="1:6" x14ac:dyDescent="0.25">
      <c r="A15" s="65" t="s">
        <v>143</v>
      </c>
      <c r="B15" s="65" t="s">
        <v>604</v>
      </c>
      <c r="C15" s="67">
        <v>0</v>
      </c>
      <c r="D15" s="67">
        <v>0</v>
      </c>
      <c r="E15" s="67">
        <v>0</v>
      </c>
      <c r="F15" s="49"/>
    </row>
    <row r="16" spans="1:6" x14ac:dyDescent="0.25">
      <c r="A16" s="65" t="s">
        <v>147</v>
      </c>
      <c r="B16" s="65" t="s">
        <v>619</v>
      </c>
      <c r="C16" s="67">
        <v>33716.660000000003</v>
      </c>
      <c r="D16" s="67">
        <v>36000</v>
      </c>
      <c r="E16" s="67">
        <v>2283.3399999999965</v>
      </c>
      <c r="F16" s="49"/>
    </row>
    <row r="17" spans="1:6" x14ac:dyDescent="0.25">
      <c r="A17" s="65" t="s">
        <v>150</v>
      </c>
      <c r="B17" s="65" t="s">
        <v>622</v>
      </c>
      <c r="C17" s="67">
        <v>76836.27</v>
      </c>
      <c r="D17" s="67">
        <v>108949</v>
      </c>
      <c r="E17" s="68">
        <v>32112.729999999996</v>
      </c>
      <c r="F17" s="51" t="s">
        <v>5857</v>
      </c>
    </row>
    <row r="18" spans="1:6" x14ac:dyDescent="0.25">
      <c r="A18" s="65" t="s">
        <v>151</v>
      </c>
      <c r="B18" s="65" t="s">
        <v>623</v>
      </c>
      <c r="C18" s="67">
        <v>137347.09</v>
      </c>
      <c r="D18" s="67">
        <v>0</v>
      </c>
      <c r="E18" s="69">
        <v>-137347.09</v>
      </c>
      <c r="F18" s="52"/>
    </row>
    <row r="19" spans="1:6" x14ac:dyDescent="0.25">
      <c r="A19" s="65" t="s">
        <v>152</v>
      </c>
      <c r="B19" s="65" t="s">
        <v>240</v>
      </c>
      <c r="C19" s="67">
        <v>426097.05</v>
      </c>
      <c r="D19" s="67">
        <v>823346</v>
      </c>
      <c r="E19" s="69">
        <v>397248.95</v>
      </c>
      <c r="F19" s="52" t="s">
        <v>5849</v>
      </c>
    </row>
    <row r="20" spans="1:6" x14ac:dyDescent="0.25">
      <c r="A20" s="65" t="s">
        <v>157</v>
      </c>
      <c r="B20" s="65" t="s">
        <v>624</v>
      </c>
      <c r="C20" s="67">
        <v>168735.28</v>
      </c>
      <c r="D20" s="67">
        <v>500</v>
      </c>
      <c r="E20" s="69">
        <v>-168235.28</v>
      </c>
      <c r="F20" s="52"/>
    </row>
    <row r="21" spans="1:6" x14ac:dyDescent="0.25">
      <c r="A21" s="65" t="s">
        <v>159</v>
      </c>
      <c r="B21" s="65" t="s">
        <v>631</v>
      </c>
      <c r="C21" s="67">
        <v>719899.02</v>
      </c>
      <c r="D21" s="67">
        <v>746767</v>
      </c>
      <c r="E21" s="67">
        <v>26867.979999999989</v>
      </c>
      <c r="F21" s="49"/>
    </row>
    <row r="22" spans="1:6" x14ac:dyDescent="0.25">
      <c r="A22" s="65" t="s">
        <v>161</v>
      </c>
      <c r="B22" s="65" t="s">
        <v>634</v>
      </c>
      <c r="C22" s="67">
        <v>105367.04000000001</v>
      </c>
      <c r="D22" s="67">
        <v>104557</v>
      </c>
      <c r="E22" s="67">
        <v>-810.04000000000451</v>
      </c>
      <c r="F22" s="49"/>
    </row>
    <row r="23" spans="1:6" x14ac:dyDescent="0.25">
      <c r="A23" s="65" t="s">
        <v>175</v>
      </c>
      <c r="B23" s="65" t="s">
        <v>636</v>
      </c>
      <c r="C23" s="67">
        <v>317813.34999999998</v>
      </c>
      <c r="D23" s="67">
        <v>382389</v>
      </c>
      <c r="E23" s="68">
        <v>64575.649999999972</v>
      </c>
      <c r="F23" s="51" t="s">
        <v>5861</v>
      </c>
    </row>
    <row r="24" spans="1:6" x14ac:dyDescent="0.25">
      <c r="A24" s="65" t="s">
        <v>178</v>
      </c>
      <c r="B24" s="65" t="s">
        <v>638</v>
      </c>
      <c r="C24" s="67">
        <v>77509.990000000005</v>
      </c>
      <c r="D24" s="67">
        <v>120000</v>
      </c>
      <c r="E24" s="68">
        <v>42490.009999999995</v>
      </c>
      <c r="F24" s="62" t="s">
        <v>5863</v>
      </c>
    </row>
    <row r="25" spans="1:6" x14ac:dyDescent="0.25">
      <c r="A25" s="65" t="s">
        <v>181</v>
      </c>
      <c r="B25" s="65" t="s">
        <v>660</v>
      </c>
      <c r="C25" s="67">
        <v>110361.47</v>
      </c>
      <c r="D25" s="67">
        <v>174733</v>
      </c>
      <c r="E25" s="68">
        <v>64371.53</v>
      </c>
      <c r="F25" s="51" t="s">
        <v>5862</v>
      </c>
    </row>
    <row r="26" spans="1:6" x14ac:dyDescent="0.25">
      <c r="A26" s="65" t="s">
        <v>182</v>
      </c>
      <c r="B26" s="65" t="s">
        <v>661</v>
      </c>
      <c r="C26" s="67">
        <v>52664.61</v>
      </c>
      <c r="D26" s="67">
        <v>0</v>
      </c>
      <c r="E26" s="70">
        <v>-52664.61</v>
      </c>
      <c r="F26" s="50" t="s">
        <v>5855</v>
      </c>
    </row>
    <row r="27" spans="1:6" x14ac:dyDescent="0.25">
      <c r="A27" s="65" t="s">
        <v>193</v>
      </c>
      <c r="B27" s="65" t="s">
        <v>719</v>
      </c>
      <c r="C27" s="67">
        <v>0</v>
      </c>
      <c r="D27" s="67">
        <v>0</v>
      </c>
      <c r="E27" s="67">
        <v>0</v>
      </c>
      <c r="F27" s="49"/>
    </row>
    <row r="28" spans="1:6" x14ac:dyDescent="0.25">
      <c r="A28" s="65" t="s">
        <v>194</v>
      </c>
      <c r="B28" s="65" t="s">
        <v>720</v>
      </c>
      <c r="C28" s="67">
        <v>0</v>
      </c>
      <c r="D28" s="67">
        <v>-150000</v>
      </c>
      <c r="E28" s="71">
        <v>-150000</v>
      </c>
      <c r="F28" s="57" t="s">
        <v>5856</v>
      </c>
    </row>
    <row r="29" spans="1:6" ht="15.75" thickBot="1" x14ac:dyDescent="0.3">
      <c r="A29" s="65" t="s">
        <v>207</v>
      </c>
      <c r="B29" s="65"/>
      <c r="C29" s="67">
        <v>4574798.78</v>
      </c>
      <c r="D29" s="67">
        <v>5604111.4100000001</v>
      </c>
      <c r="E29" s="67">
        <v>1029312.6299999999</v>
      </c>
      <c r="F29" s="53"/>
    </row>
    <row r="30" spans="1:6" x14ac:dyDescent="0.25">
      <c r="A30"/>
      <c r="B30"/>
      <c r="C30"/>
      <c r="D30"/>
      <c r="E30"/>
    </row>
    <row r="31" spans="1:6" x14ac:dyDescent="0.25">
      <c r="A31"/>
      <c r="B31"/>
      <c r="C31"/>
      <c r="D31"/>
      <c r="E31"/>
    </row>
    <row r="32" spans="1:6" x14ac:dyDescent="0.25">
      <c r="A32"/>
      <c r="B32"/>
      <c r="C32"/>
      <c r="D32"/>
      <c r="E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O11" sqref="O11"/>
    </sheetView>
  </sheetViews>
  <sheetFormatPr defaultColWidth="9.140625" defaultRowHeight="15" x14ac:dyDescent="0.25"/>
  <cols>
    <col min="1" max="1" width="20" style="2" customWidth="1"/>
    <col min="2" max="2" width="15.5703125" style="2" customWidth="1"/>
    <col min="3" max="3" width="23.140625" style="2" customWidth="1"/>
    <col min="4" max="4" width="13.5703125" style="2" customWidth="1"/>
    <col min="5" max="16384" width="9.140625" style="2"/>
  </cols>
  <sheetData>
    <row r="1" spans="1:4" x14ac:dyDescent="0.25">
      <c r="A1" s="13"/>
      <c r="B1" s="14" t="s">
        <v>208</v>
      </c>
      <c r="C1" s="15"/>
      <c r="D1"/>
    </row>
    <row r="2" spans="1:4" x14ac:dyDescent="0.25">
      <c r="A2" s="14" t="s">
        <v>214</v>
      </c>
      <c r="B2" s="13" t="s">
        <v>215</v>
      </c>
      <c r="C2" s="16" t="s">
        <v>216</v>
      </c>
      <c r="D2"/>
    </row>
    <row r="3" spans="1:4" x14ac:dyDescent="0.25">
      <c r="A3" s="13">
        <v>1000</v>
      </c>
      <c r="B3" s="19">
        <v>837076.35000000021</v>
      </c>
      <c r="C3" s="20">
        <v>628096</v>
      </c>
      <c r="D3"/>
    </row>
    <row r="4" spans="1:4" x14ac:dyDescent="0.25">
      <c r="A4" s="17">
        <v>2000</v>
      </c>
      <c r="B4" s="21">
        <v>4574798.7800000012</v>
      </c>
      <c r="C4" s="22">
        <v>5604111.4100000001</v>
      </c>
      <c r="D4"/>
    </row>
    <row r="5" spans="1:4" x14ac:dyDescent="0.25">
      <c r="A5" s="17">
        <v>3000</v>
      </c>
      <c r="B5" s="21">
        <v>2025560.4099999988</v>
      </c>
      <c r="C5" s="22">
        <v>2505396.3199999998</v>
      </c>
      <c r="D5"/>
    </row>
    <row r="6" spans="1:4" x14ac:dyDescent="0.25">
      <c r="A6" s="17">
        <v>4000</v>
      </c>
      <c r="B6" s="21">
        <v>196235.09</v>
      </c>
      <c r="C6" s="22">
        <v>241900</v>
      </c>
      <c r="D6"/>
    </row>
    <row r="7" spans="1:4" x14ac:dyDescent="0.25">
      <c r="A7" s="17">
        <v>5000</v>
      </c>
      <c r="B7" s="21">
        <v>3932549.7200000011</v>
      </c>
      <c r="C7" s="22">
        <v>4348738</v>
      </c>
      <c r="D7"/>
    </row>
    <row r="8" spans="1:4" x14ac:dyDescent="0.25">
      <c r="A8" s="17">
        <v>6000</v>
      </c>
      <c r="B8" s="21">
        <v>211644.9</v>
      </c>
      <c r="C8" s="22">
        <v>298125</v>
      </c>
      <c r="D8"/>
    </row>
    <row r="9" spans="1:4" x14ac:dyDescent="0.25">
      <c r="A9" s="17">
        <v>7000</v>
      </c>
      <c r="B9" s="21">
        <v>11113653.09</v>
      </c>
      <c r="C9" s="22">
        <v>1586000</v>
      </c>
      <c r="D9"/>
    </row>
    <row r="10" spans="1:4" x14ac:dyDescent="0.25">
      <c r="A10" s="18" t="s">
        <v>207</v>
      </c>
      <c r="B10" s="23">
        <v>22891518.340000004</v>
      </c>
      <c r="C10" s="24">
        <v>15212366.73</v>
      </c>
      <c r="D10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workbookViewId="0">
      <selection activeCell="E6" sqref="E6"/>
    </sheetView>
  </sheetViews>
  <sheetFormatPr defaultColWidth="9.140625" defaultRowHeight="15" x14ac:dyDescent="0.25"/>
  <cols>
    <col min="1" max="1" width="20.140625" style="2" customWidth="1"/>
    <col min="2" max="4" width="21.5703125" style="2" customWidth="1"/>
    <col min="5" max="5" width="3.5703125" style="2" customWidth="1"/>
    <col min="6" max="6" width="18.5703125" style="2" customWidth="1"/>
    <col min="7" max="7" width="15.5703125" style="2" bestFit="1" customWidth="1"/>
    <col min="8" max="16384" width="9.140625" style="2"/>
  </cols>
  <sheetData>
    <row r="3" spans="1:5" x14ac:dyDescent="0.25">
      <c r="B3" s="10" t="s">
        <v>208</v>
      </c>
    </row>
    <row r="4" spans="1:5" ht="30" x14ac:dyDescent="0.25">
      <c r="A4" s="10" t="s">
        <v>214</v>
      </c>
      <c r="B4" s="11" t="s">
        <v>211</v>
      </c>
      <c r="C4" s="11" t="s">
        <v>212</v>
      </c>
      <c r="D4" s="11" t="s">
        <v>213</v>
      </c>
    </row>
    <row r="5" spans="1:5" x14ac:dyDescent="0.25">
      <c r="A5" s="12">
        <v>1000</v>
      </c>
      <c r="B5" s="7">
        <v>837076.35000000021</v>
      </c>
      <c r="C5" s="7">
        <v>628096</v>
      </c>
      <c r="D5" s="7">
        <v>-208980.35000000003</v>
      </c>
      <c r="E5" s="58" t="s">
        <v>217</v>
      </c>
    </row>
    <row r="6" spans="1:5" x14ac:dyDescent="0.25">
      <c r="A6" s="12">
        <v>2000</v>
      </c>
      <c r="B6" s="7">
        <v>4574798.7800000012</v>
      </c>
      <c r="C6" s="7">
        <v>5604111.4100000001</v>
      </c>
      <c r="D6" s="7">
        <v>1029312.6299999992</v>
      </c>
      <c r="E6" s="59" t="s">
        <v>217</v>
      </c>
    </row>
    <row r="7" spans="1:5" x14ac:dyDescent="0.25">
      <c r="A7" s="12">
        <v>3000</v>
      </c>
      <c r="B7" s="7">
        <v>2025560.4099999988</v>
      </c>
      <c r="C7" s="7">
        <v>2505396.3199999998</v>
      </c>
      <c r="D7" s="7">
        <v>479835.90999999986</v>
      </c>
      <c r="E7" s="59" t="s">
        <v>217</v>
      </c>
    </row>
    <row r="8" spans="1:5" x14ac:dyDescent="0.25">
      <c r="A8" s="12">
        <v>4000</v>
      </c>
      <c r="B8" s="7">
        <v>196235.09</v>
      </c>
      <c r="C8" s="7">
        <v>241900</v>
      </c>
      <c r="D8" s="7">
        <v>45664.91</v>
      </c>
      <c r="E8" s="25"/>
    </row>
    <row r="9" spans="1:5" x14ac:dyDescent="0.25">
      <c r="A9" s="12">
        <v>5000</v>
      </c>
      <c r="B9" s="7">
        <v>3932549.7200000011</v>
      </c>
      <c r="C9" s="7">
        <v>4348738</v>
      </c>
      <c r="D9" s="7">
        <v>416188.27999999997</v>
      </c>
      <c r="E9" s="59" t="s">
        <v>217</v>
      </c>
    </row>
    <row r="10" spans="1:5" x14ac:dyDescent="0.25">
      <c r="A10" s="12">
        <v>6000</v>
      </c>
      <c r="B10" s="7">
        <v>211644.9</v>
      </c>
      <c r="C10" s="7">
        <v>298125</v>
      </c>
      <c r="D10" s="7">
        <v>86480.099999999991</v>
      </c>
      <c r="E10" s="25"/>
    </row>
    <row r="11" spans="1:5" x14ac:dyDescent="0.25">
      <c r="A11" s="12">
        <v>7000</v>
      </c>
      <c r="B11" s="7">
        <v>11113653.09</v>
      </c>
      <c r="C11" s="7">
        <v>1586000</v>
      </c>
      <c r="D11" s="7">
        <v>-9527653.0899999999</v>
      </c>
      <c r="E11" s="25"/>
    </row>
    <row r="12" spans="1:5" x14ac:dyDescent="0.25">
      <c r="A12" s="2" t="s">
        <v>207</v>
      </c>
      <c r="B12" s="7">
        <v>22891518.340000004</v>
      </c>
      <c r="C12" s="7">
        <v>15212366.73</v>
      </c>
      <c r="D12" s="7">
        <v>-7679151.6100000013</v>
      </c>
    </row>
    <row r="16" spans="1:5" x14ac:dyDescent="0.25">
      <c r="C16" s="60" t="s">
        <v>3604</v>
      </c>
      <c r="D16" s="61">
        <f>D6+D7+D9</f>
        <v>1925336.8199999991</v>
      </c>
      <c r="E16" s="59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8"/>
  <sheetViews>
    <sheetView workbookViewId="0">
      <pane xSplit="8" ySplit="1" topLeftCell="L2" activePane="bottomRight" state="frozen"/>
      <selection pane="topRight" activeCell="I1" sqref="I1"/>
      <selection pane="bottomLeft" activeCell="A2" sqref="A2"/>
      <selection pane="bottomRight" activeCell="N911" sqref="N911"/>
    </sheetView>
  </sheetViews>
  <sheetFormatPr defaultColWidth="9.140625" defaultRowHeight="15" x14ac:dyDescent="0.25"/>
  <cols>
    <col min="1" max="1" width="9.42578125" style="2" customWidth="1"/>
    <col min="2" max="2" width="7.5703125" style="2" customWidth="1"/>
    <col min="3" max="3" width="10.85546875" style="2" customWidth="1"/>
    <col min="4" max="4" width="6.5703125" style="2" customWidth="1"/>
    <col min="5" max="5" width="10.5703125" style="2" customWidth="1"/>
    <col min="6" max="6" width="13.85546875" style="2" customWidth="1"/>
    <col min="7" max="7" width="9" style="2" customWidth="1"/>
    <col min="8" max="8" width="7.42578125" style="2" customWidth="1"/>
    <col min="9" max="9" width="24.5703125" style="2" customWidth="1"/>
    <col min="10" max="10" width="26" style="2" customWidth="1"/>
    <col min="11" max="11" width="24.5703125" style="2" customWidth="1"/>
    <col min="12" max="12" width="17.28515625" style="2" customWidth="1"/>
    <col min="13" max="13" width="18.5703125" style="2" customWidth="1"/>
    <col min="14" max="14" width="24.5703125" style="2" customWidth="1"/>
    <col min="15" max="15" width="26" style="2" customWidth="1"/>
    <col min="16" max="16" width="24.5703125" style="2" customWidth="1"/>
    <col min="17" max="17" width="17.28515625" style="2" customWidth="1"/>
    <col min="18" max="18" width="23.5703125" style="2" customWidth="1"/>
    <col min="19" max="19" width="18.5703125" style="2" customWidth="1"/>
    <col min="20" max="20" width="34.7109375" style="2" bestFit="1" customWidth="1"/>
    <col min="21" max="21" width="34.85546875" style="2" bestFit="1" customWidth="1"/>
    <col min="22" max="22" width="20.140625" style="2" bestFit="1" customWidth="1"/>
    <col min="23" max="23" width="20.140625" style="2" customWidth="1"/>
    <col min="24" max="24" width="36.28515625" style="2" bestFit="1" customWidth="1"/>
    <col min="25" max="25" width="37.7109375" style="2" bestFit="1" customWidth="1"/>
    <col min="26" max="16384" width="9.140625" style="2"/>
  </cols>
  <sheetData>
    <row r="1" spans="1:2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197</v>
      </c>
      <c r="J1" s="4" t="s">
        <v>198</v>
      </c>
      <c r="K1" s="4" t="s">
        <v>196</v>
      </c>
      <c r="L1" s="4" t="s">
        <v>199</v>
      </c>
      <c r="M1" s="4" t="s">
        <v>200</v>
      </c>
      <c r="N1" s="4" t="s">
        <v>201</v>
      </c>
      <c r="O1" s="4" t="s">
        <v>202</v>
      </c>
      <c r="P1" s="4" t="s">
        <v>203</v>
      </c>
      <c r="Q1" s="4" t="s">
        <v>204</v>
      </c>
      <c r="R1" s="4" t="s">
        <v>205</v>
      </c>
      <c r="S1" s="4" t="s">
        <v>206</v>
      </c>
      <c r="T1" s="8" t="s">
        <v>210</v>
      </c>
      <c r="U1" s="8" t="s">
        <v>209</v>
      </c>
      <c r="V1" s="8" t="s">
        <v>214</v>
      </c>
      <c r="W1" s="8" t="s">
        <v>3603</v>
      </c>
      <c r="X1" s="8" t="s">
        <v>3602</v>
      </c>
      <c r="Y1" s="8" t="s">
        <v>724</v>
      </c>
    </row>
    <row r="2" spans="1:25" x14ac:dyDescent="0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12</v>
      </c>
      <c r="G2" s="1" t="s">
        <v>13</v>
      </c>
      <c r="H2" s="1" t="s">
        <v>12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3859.01</v>
      </c>
      <c r="R2" s="3">
        <v>0</v>
      </c>
      <c r="S2" s="3">
        <v>-3859.01</v>
      </c>
      <c r="T2" s="6">
        <f t="shared" ref="T2:T65" si="0">N2-I2</f>
        <v>0</v>
      </c>
      <c r="U2" s="6">
        <f t="shared" ref="U2:U65" si="1">N2-L2</f>
        <v>0</v>
      </c>
      <c r="V2" s="9">
        <f t="shared" ref="V2:V65" si="2">MID(G2,1,1)*1000</f>
        <v>3000</v>
      </c>
      <c r="W2" s="9">
        <f>MID(Table1[[#This Row],[Object]],1,2)*100</f>
        <v>3100</v>
      </c>
      <c r="X2" s="6" t="str">
        <f>VLOOKUP(Table1[[#This Row],[Program]],Program!$A$2:$B$269,2,FALSE)</f>
        <v>GENERAL PROGRAM</v>
      </c>
      <c r="Y2" s="6" t="str">
        <f>VLOOKUP(Table1[[#This Row],[2-Digit Object Code]],'Object Codes'!$C$2:$D$861,2,FALSE)</f>
        <v>CERTIFICATED RETIREMENT</v>
      </c>
    </row>
    <row r="3" spans="1:25" x14ac:dyDescent="0.2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12</v>
      </c>
      <c r="G3" s="1" t="s">
        <v>14</v>
      </c>
      <c r="H3" s="1" t="s">
        <v>12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272.16000000000003</v>
      </c>
      <c r="R3" s="3">
        <v>0</v>
      </c>
      <c r="S3" s="3">
        <v>-272.16000000000003</v>
      </c>
      <c r="T3" s="6">
        <f t="shared" si="0"/>
        <v>0</v>
      </c>
      <c r="U3" s="6">
        <f t="shared" si="1"/>
        <v>0</v>
      </c>
      <c r="V3" s="9">
        <f t="shared" si="2"/>
        <v>3000</v>
      </c>
      <c r="W3" s="9">
        <f>MID(Table1[[#This Row],[Object]],1,2)*100</f>
        <v>3300</v>
      </c>
      <c r="X3" s="6" t="str">
        <f>VLOOKUP(Table1[[#This Row],[Program]],Program!$A$2:$B$269,2,FALSE)</f>
        <v>GENERAL PROGRAM</v>
      </c>
      <c r="Y3" s="6" t="str">
        <f>VLOOKUP(Table1[[#This Row],[2-Digit Object Code]],'Object Codes'!$C$2:$D$861,2,FALSE)</f>
        <v>OASDHI/FICA</v>
      </c>
    </row>
    <row r="4" spans="1:25" x14ac:dyDescent="0.25">
      <c r="A4" s="1" t="s">
        <v>8</v>
      </c>
      <c r="B4" s="1" t="s">
        <v>9</v>
      </c>
      <c r="C4" s="1" t="s">
        <v>10</v>
      </c>
      <c r="D4" s="1" t="s">
        <v>11</v>
      </c>
      <c r="E4" s="1" t="s">
        <v>15</v>
      </c>
      <c r="F4" s="1" t="s">
        <v>12</v>
      </c>
      <c r="G4" s="1" t="s">
        <v>16</v>
      </c>
      <c r="H4" s="1" t="s">
        <v>17</v>
      </c>
      <c r="I4" s="3">
        <v>109763</v>
      </c>
      <c r="J4" s="3">
        <v>0</v>
      </c>
      <c r="K4" s="3">
        <v>109763</v>
      </c>
      <c r="L4" s="3">
        <v>100147.8</v>
      </c>
      <c r="M4" s="3">
        <v>9615.2000000000007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6">
        <f t="shared" si="0"/>
        <v>-109763</v>
      </c>
      <c r="U4" s="6">
        <f t="shared" si="1"/>
        <v>-100147.8</v>
      </c>
      <c r="V4" s="9">
        <f t="shared" si="2"/>
        <v>1000</v>
      </c>
      <c r="W4" s="9">
        <f>MID(Table1[[#This Row],[Object]],1,2)*100</f>
        <v>1200</v>
      </c>
      <c r="X4" s="6" t="str">
        <f>VLOOKUP(Table1[[#This Row],[Program]],Program!$A$2:$B$269,2,FALSE)</f>
        <v>DISTANCE EDUCATION</v>
      </c>
      <c r="Y4" s="6" t="str">
        <f>VLOOKUP(Table1[[#This Row],[2-Digit Object Code]],'Object Codes'!$C$2:$D$861,2,FALSE)</f>
        <v>CONTRACT CERT. ADMINISTRATORS</v>
      </c>
    </row>
    <row r="5" spans="1:2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15</v>
      </c>
      <c r="F5" s="1" t="s">
        <v>12</v>
      </c>
      <c r="G5" s="1" t="s">
        <v>18</v>
      </c>
      <c r="H5" s="1" t="s">
        <v>17</v>
      </c>
      <c r="I5" s="3">
        <v>0</v>
      </c>
      <c r="J5" s="3">
        <v>0</v>
      </c>
      <c r="K5" s="3">
        <v>0</v>
      </c>
      <c r="L5" s="3">
        <v>19679.68</v>
      </c>
      <c r="M5" s="3">
        <v>-19679.68</v>
      </c>
      <c r="N5" s="3">
        <v>125369</v>
      </c>
      <c r="O5" s="3">
        <v>0</v>
      </c>
      <c r="P5" s="3">
        <v>125369</v>
      </c>
      <c r="Q5" s="3">
        <v>52010.25</v>
      </c>
      <c r="R5" s="3">
        <v>0</v>
      </c>
      <c r="S5" s="3">
        <v>73358.75</v>
      </c>
      <c r="T5" s="6">
        <f t="shared" si="0"/>
        <v>125369</v>
      </c>
      <c r="U5" s="6">
        <f t="shared" si="1"/>
        <v>105689.32</v>
      </c>
      <c r="V5" s="9">
        <f t="shared" si="2"/>
        <v>2000</v>
      </c>
      <c r="W5" s="9">
        <f>MID(Table1[[#This Row],[Object]],1,2)*100</f>
        <v>2100</v>
      </c>
      <c r="X5" s="6" t="str">
        <f>VLOOKUP(Table1[[#This Row],[Program]],Program!$A$2:$B$269,2,FALSE)</f>
        <v>DISTANCE EDUCATION</v>
      </c>
      <c r="Y5" s="6" t="str">
        <f>VLOOKUP(Table1[[#This Row],[2-Digit Object Code]],'Object Codes'!$C$2:$D$861,2,FALSE)</f>
        <v>CLASSIFIED MANAGERS-NON-INSTRU</v>
      </c>
    </row>
    <row r="6" spans="1:25" x14ac:dyDescent="0.25">
      <c r="A6" s="1" t="s">
        <v>8</v>
      </c>
      <c r="B6" s="1" t="s">
        <v>9</v>
      </c>
      <c r="C6" s="1" t="s">
        <v>10</v>
      </c>
      <c r="D6" s="1" t="s">
        <v>11</v>
      </c>
      <c r="E6" s="1" t="s">
        <v>15</v>
      </c>
      <c r="F6" s="1" t="s">
        <v>12</v>
      </c>
      <c r="G6" s="1" t="s">
        <v>19</v>
      </c>
      <c r="H6" s="1" t="s">
        <v>17</v>
      </c>
      <c r="I6" s="3">
        <v>73292</v>
      </c>
      <c r="J6" s="3">
        <v>0</v>
      </c>
      <c r="K6" s="3">
        <v>73292</v>
      </c>
      <c r="L6" s="3">
        <v>76470.399999999994</v>
      </c>
      <c r="M6" s="3">
        <v>-3178.4</v>
      </c>
      <c r="N6" s="3">
        <v>79178</v>
      </c>
      <c r="O6" s="3">
        <v>0</v>
      </c>
      <c r="P6" s="3">
        <v>79178</v>
      </c>
      <c r="Q6" s="3">
        <v>33956.75</v>
      </c>
      <c r="R6" s="3">
        <v>0</v>
      </c>
      <c r="S6" s="3">
        <v>45221.25</v>
      </c>
      <c r="T6" s="6">
        <f t="shared" si="0"/>
        <v>5886</v>
      </c>
      <c r="U6" s="6">
        <f t="shared" si="1"/>
        <v>2707.6000000000058</v>
      </c>
      <c r="V6" s="9">
        <f t="shared" si="2"/>
        <v>2000</v>
      </c>
      <c r="W6" s="9">
        <f>MID(Table1[[#This Row],[Object]],1,2)*100</f>
        <v>2100</v>
      </c>
      <c r="X6" s="6" t="str">
        <f>VLOOKUP(Table1[[#This Row],[Program]],Program!$A$2:$B$269,2,FALSE)</f>
        <v>DISTANCE EDUCATION</v>
      </c>
      <c r="Y6" s="6" t="str">
        <f>VLOOKUP(Table1[[#This Row],[2-Digit Object Code]],'Object Codes'!$C$2:$D$861,2,FALSE)</f>
        <v>CLASSIFIED MANAGERS-NON-INSTRU</v>
      </c>
    </row>
    <row r="7" spans="1:25" x14ac:dyDescent="0.25">
      <c r="A7" s="1" t="s">
        <v>8</v>
      </c>
      <c r="B7" s="1" t="s">
        <v>9</v>
      </c>
      <c r="C7" s="1" t="s">
        <v>10</v>
      </c>
      <c r="D7" s="1" t="s">
        <v>11</v>
      </c>
      <c r="E7" s="1" t="s">
        <v>15</v>
      </c>
      <c r="F7" s="1" t="s">
        <v>12</v>
      </c>
      <c r="G7" s="1" t="s">
        <v>19</v>
      </c>
      <c r="H7" s="1" t="s">
        <v>20</v>
      </c>
      <c r="I7" s="3">
        <v>127488</v>
      </c>
      <c r="J7" s="3">
        <v>-33000</v>
      </c>
      <c r="K7" s="3">
        <v>94488</v>
      </c>
      <c r="L7" s="3">
        <v>70272.36</v>
      </c>
      <c r="M7" s="3">
        <v>24215.64</v>
      </c>
      <c r="N7" s="3">
        <v>136487</v>
      </c>
      <c r="O7" s="3">
        <v>0</v>
      </c>
      <c r="P7" s="3">
        <v>136487</v>
      </c>
      <c r="Q7" s="3">
        <v>53621.4</v>
      </c>
      <c r="R7" s="3">
        <v>0</v>
      </c>
      <c r="S7" s="3">
        <v>82865.600000000006</v>
      </c>
      <c r="T7" s="6">
        <f t="shared" si="0"/>
        <v>8999</v>
      </c>
      <c r="U7" s="6">
        <f t="shared" si="1"/>
        <v>66214.64</v>
      </c>
      <c r="V7" s="9">
        <f t="shared" si="2"/>
        <v>2000</v>
      </c>
      <c r="W7" s="9">
        <f>MID(Table1[[#This Row],[Object]],1,2)*100</f>
        <v>2100</v>
      </c>
      <c r="X7" s="6" t="str">
        <f>VLOOKUP(Table1[[#This Row],[Program]],Program!$A$2:$B$269,2,FALSE)</f>
        <v>DISTANCE EDUCATION</v>
      </c>
      <c r="Y7" s="6" t="str">
        <f>VLOOKUP(Table1[[#This Row],[2-Digit Object Code]],'Object Codes'!$C$2:$D$861,2,FALSE)</f>
        <v>CLASSIFIED MANAGERS-NON-INSTRU</v>
      </c>
    </row>
    <row r="8" spans="1:25" x14ac:dyDescent="0.25">
      <c r="A8" s="1" t="s">
        <v>8</v>
      </c>
      <c r="B8" s="1" t="s">
        <v>9</v>
      </c>
      <c r="C8" s="1" t="s">
        <v>10</v>
      </c>
      <c r="D8" s="1" t="s">
        <v>11</v>
      </c>
      <c r="E8" s="1" t="s">
        <v>15</v>
      </c>
      <c r="F8" s="1" t="s">
        <v>12</v>
      </c>
      <c r="G8" s="1" t="s">
        <v>21</v>
      </c>
      <c r="H8" s="1" t="s">
        <v>20</v>
      </c>
      <c r="I8" s="3">
        <v>0</v>
      </c>
      <c r="J8" s="3">
        <v>3000</v>
      </c>
      <c r="K8" s="3">
        <v>3000</v>
      </c>
      <c r="L8" s="3">
        <v>0</v>
      </c>
      <c r="M8" s="3">
        <v>3000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6">
        <f t="shared" si="0"/>
        <v>0</v>
      </c>
      <c r="U8" s="6">
        <f t="shared" si="1"/>
        <v>0</v>
      </c>
      <c r="V8" s="9">
        <f t="shared" si="2"/>
        <v>2000</v>
      </c>
      <c r="W8" s="9">
        <f>MID(Table1[[#This Row],[Object]],1,2)*100</f>
        <v>2300</v>
      </c>
      <c r="X8" s="6" t="str">
        <f>VLOOKUP(Table1[[#This Row],[Program]],Program!$A$2:$B$269,2,FALSE)</f>
        <v>DISTANCE EDUCATION</v>
      </c>
      <c r="Y8" s="6" t="str">
        <f>VLOOKUP(Table1[[#This Row],[2-Digit Object Code]],'Object Codes'!$C$2:$D$861,2,FALSE)</f>
        <v>NON-INSTRUCTION HOURLY CLASS.</v>
      </c>
    </row>
    <row r="9" spans="1:25" x14ac:dyDescent="0.25">
      <c r="A9" s="1" t="s">
        <v>8</v>
      </c>
      <c r="B9" s="1" t="s">
        <v>9</v>
      </c>
      <c r="C9" s="1" t="s">
        <v>10</v>
      </c>
      <c r="D9" s="1" t="s">
        <v>11</v>
      </c>
      <c r="E9" s="1" t="s">
        <v>15</v>
      </c>
      <c r="F9" s="1" t="s">
        <v>12</v>
      </c>
      <c r="G9" s="1" t="s">
        <v>22</v>
      </c>
      <c r="H9" s="1" t="s">
        <v>20</v>
      </c>
      <c r="I9" s="3">
        <v>0</v>
      </c>
      <c r="J9" s="3">
        <v>0</v>
      </c>
      <c r="K9" s="3">
        <v>0</v>
      </c>
      <c r="L9" s="3">
        <v>17725.8</v>
      </c>
      <c r="M9" s="3">
        <v>-17725.8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6">
        <f t="shared" si="0"/>
        <v>0</v>
      </c>
      <c r="U9" s="6">
        <f t="shared" si="1"/>
        <v>-17725.8</v>
      </c>
      <c r="V9" s="9">
        <f t="shared" si="2"/>
        <v>2000</v>
      </c>
      <c r="W9" s="9">
        <f>MID(Table1[[#This Row],[Object]],1,2)*100</f>
        <v>2300</v>
      </c>
      <c r="X9" s="6" t="str">
        <f>VLOOKUP(Table1[[#This Row],[Program]],Program!$A$2:$B$269,2,FALSE)</f>
        <v>DISTANCE EDUCATION</v>
      </c>
      <c r="Y9" s="6" t="str">
        <f>VLOOKUP(Table1[[#This Row],[2-Digit Object Code]],'Object Codes'!$C$2:$D$861,2,FALSE)</f>
        <v>NON-INSTRUCTION HOURLY CLASS.</v>
      </c>
    </row>
    <row r="10" spans="1:25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15</v>
      </c>
      <c r="F10" s="1" t="s">
        <v>12</v>
      </c>
      <c r="G10" s="1" t="s">
        <v>23</v>
      </c>
      <c r="H10" s="1" t="s">
        <v>17</v>
      </c>
      <c r="I10" s="3">
        <v>0</v>
      </c>
      <c r="J10" s="3">
        <v>0</v>
      </c>
      <c r="K10" s="3">
        <v>0</v>
      </c>
      <c r="L10" s="3">
        <v>1623.58</v>
      </c>
      <c r="M10" s="3">
        <v>-1623.58</v>
      </c>
      <c r="N10" s="3">
        <v>0</v>
      </c>
      <c r="O10" s="3">
        <v>0</v>
      </c>
      <c r="P10" s="3">
        <v>0</v>
      </c>
      <c r="Q10" s="3">
        <v>4618.5200000000004</v>
      </c>
      <c r="R10" s="3">
        <v>0</v>
      </c>
      <c r="S10" s="3">
        <v>-4618.5200000000004</v>
      </c>
      <c r="T10" s="6">
        <f t="shared" si="0"/>
        <v>0</v>
      </c>
      <c r="U10" s="6">
        <f t="shared" si="1"/>
        <v>-1623.58</v>
      </c>
      <c r="V10" s="9">
        <f t="shared" si="2"/>
        <v>3000</v>
      </c>
      <c r="W10" s="9">
        <f>MID(Table1[[#This Row],[Object]],1,2)*100</f>
        <v>3100</v>
      </c>
      <c r="X10" s="6" t="str">
        <f>VLOOKUP(Table1[[#This Row],[Program]],Program!$A$2:$B$269,2,FALSE)</f>
        <v>DISTANCE EDUCATION</v>
      </c>
      <c r="Y10" s="6" t="str">
        <f>VLOOKUP(Table1[[#This Row],[2-Digit Object Code]],'Object Codes'!$C$2:$D$861,2,FALSE)</f>
        <v>CERTIFICATED RETIREMENT</v>
      </c>
    </row>
    <row r="11" spans="1:25" x14ac:dyDescent="0.25">
      <c r="A11" s="1" t="s">
        <v>8</v>
      </c>
      <c r="B11" s="1" t="s">
        <v>9</v>
      </c>
      <c r="C11" s="1" t="s">
        <v>10</v>
      </c>
      <c r="D11" s="1" t="s">
        <v>11</v>
      </c>
      <c r="E11" s="1" t="s">
        <v>15</v>
      </c>
      <c r="F11" s="1" t="s">
        <v>12</v>
      </c>
      <c r="G11" s="1" t="s">
        <v>24</v>
      </c>
      <c r="H11" s="1" t="s">
        <v>17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3.11</v>
      </c>
      <c r="R11" s="3">
        <v>0</v>
      </c>
      <c r="S11" s="3">
        <v>-3.11</v>
      </c>
      <c r="T11" s="6">
        <f t="shared" si="0"/>
        <v>0</v>
      </c>
      <c r="U11" s="6">
        <f t="shared" si="1"/>
        <v>0</v>
      </c>
      <c r="V11" s="9">
        <f t="shared" si="2"/>
        <v>3000</v>
      </c>
      <c r="W11" s="9">
        <f>MID(Table1[[#This Row],[Object]],1,2)*100</f>
        <v>3100</v>
      </c>
      <c r="X11" s="6" t="str">
        <f>VLOOKUP(Table1[[#This Row],[Program]],Program!$A$2:$B$269,2,FALSE)</f>
        <v>DISTANCE EDUCATION</v>
      </c>
      <c r="Y11" s="6" t="str">
        <f>VLOOKUP(Table1[[#This Row],[2-Digit Object Code]],'Object Codes'!$C$2:$D$861,2,FALSE)</f>
        <v>CERTIFICATED RETIREMENT</v>
      </c>
    </row>
    <row r="12" spans="1:25" x14ac:dyDescent="0.25">
      <c r="A12" s="1" t="s">
        <v>8</v>
      </c>
      <c r="B12" s="1" t="s">
        <v>9</v>
      </c>
      <c r="C12" s="1" t="s">
        <v>10</v>
      </c>
      <c r="D12" s="1" t="s">
        <v>11</v>
      </c>
      <c r="E12" s="1" t="s">
        <v>15</v>
      </c>
      <c r="F12" s="1" t="s">
        <v>12</v>
      </c>
      <c r="G12" s="1" t="s">
        <v>25</v>
      </c>
      <c r="H12" s="1" t="s">
        <v>17</v>
      </c>
      <c r="I12" s="3">
        <v>9055</v>
      </c>
      <c r="J12" s="3">
        <v>0</v>
      </c>
      <c r="K12" s="3">
        <v>9055</v>
      </c>
      <c r="L12" s="3">
        <v>8262.2099999999991</v>
      </c>
      <c r="M12" s="3">
        <v>792.79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6">
        <f t="shared" si="0"/>
        <v>-9055</v>
      </c>
      <c r="U12" s="6">
        <f t="shared" si="1"/>
        <v>-8262.2099999999991</v>
      </c>
      <c r="V12" s="9">
        <f t="shared" si="2"/>
        <v>3000</v>
      </c>
      <c r="W12" s="9">
        <f>MID(Table1[[#This Row],[Object]],1,2)*100</f>
        <v>3100</v>
      </c>
      <c r="X12" s="6" t="str">
        <f>VLOOKUP(Table1[[#This Row],[Program]],Program!$A$2:$B$269,2,FALSE)</f>
        <v>DISTANCE EDUCATION</v>
      </c>
      <c r="Y12" s="6" t="str">
        <f>VLOOKUP(Table1[[#This Row],[2-Digit Object Code]],'Object Codes'!$C$2:$D$861,2,FALSE)</f>
        <v>CERTIFICATED RETIREMENT</v>
      </c>
    </row>
    <row r="13" spans="1:25" x14ac:dyDescent="0.25">
      <c r="A13" s="1" t="s">
        <v>8</v>
      </c>
      <c r="B13" s="1" t="s">
        <v>9</v>
      </c>
      <c r="C13" s="1" t="s">
        <v>10</v>
      </c>
      <c r="D13" s="1" t="s">
        <v>11</v>
      </c>
      <c r="E13" s="1" t="s">
        <v>15</v>
      </c>
      <c r="F13" s="1" t="s">
        <v>12</v>
      </c>
      <c r="G13" s="1" t="s">
        <v>26</v>
      </c>
      <c r="H13" s="1" t="s">
        <v>17</v>
      </c>
      <c r="I13" s="3">
        <v>69</v>
      </c>
      <c r="J13" s="3">
        <v>0</v>
      </c>
      <c r="K13" s="3">
        <v>69</v>
      </c>
      <c r="L13" s="3">
        <v>34.630000000000003</v>
      </c>
      <c r="M13" s="3">
        <v>34.369999999999997</v>
      </c>
      <c r="N13" s="3">
        <v>0</v>
      </c>
      <c r="O13" s="3">
        <v>0</v>
      </c>
      <c r="P13" s="3">
        <v>0</v>
      </c>
      <c r="Q13" s="3">
        <v>12.44</v>
      </c>
      <c r="R13" s="3">
        <v>0</v>
      </c>
      <c r="S13" s="3">
        <v>-12.44</v>
      </c>
      <c r="T13" s="6">
        <f t="shared" si="0"/>
        <v>-69</v>
      </c>
      <c r="U13" s="6">
        <f t="shared" si="1"/>
        <v>-34.630000000000003</v>
      </c>
      <c r="V13" s="9">
        <f t="shared" si="2"/>
        <v>3000</v>
      </c>
      <c r="W13" s="9">
        <f>MID(Table1[[#This Row],[Object]],1,2)*100</f>
        <v>3100</v>
      </c>
      <c r="X13" s="6" t="str">
        <f>VLOOKUP(Table1[[#This Row],[Program]],Program!$A$2:$B$269,2,FALSE)</f>
        <v>DISTANCE EDUCATION</v>
      </c>
      <c r="Y13" s="6" t="str">
        <f>VLOOKUP(Table1[[#This Row],[2-Digit Object Code]],'Object Codes'!$C$2:$D$861,2,FALSE)</f>
        <v>CERTIFICATED RETIREMENT</v>
      </c>
    </row>
    <row r="14" spans="1:25" x14ac:dyDescent="0.25">
      <c r="A14" s="1" t="s">
        <v>8</v>
      </c>
      <c r="B14" s="1" t="s">
        <v>9</v>
      </c>
      <c r="C14" s="1" t="s">
        <v>10</v>
      </c>
      <c r="D14" s="1" t="s">
        <v>11</v>
      </c>
      <c r="E14" s="1" t="s">
        <v>15</v>
      </c>
      <c r="F14" s="1" t="s">
        <v>12</v>
      </c>
      <c r="G14" s="1" t="s">
        <v>27</v>
      </c>
      <c r="H14" s="1" t="s">
        <v>17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14752</v>
      </c>
      <c r="O14" s="3">
        <v>0</v>
      </c>
      <c r="P14" s="3">
        <v>14752</v>
      </c>
      <c r="Q14" s="3">
        <v>0</v>
      </c>
      <c r="R14" s="3">
        <v>0</v>
      </c>
      <c r="S14" s="3">
        <v>14752</v>
      </c>
      <c r="T14" s="6">
        <f t="shared" si="0"/>
        <v>14752</v>
      </c>
      <c r="U14" s="6">
        <f t="shared" si="1"/>
        <v>14752</v>
      </c>
      <c r="V14" s="9">
        <f t="shared" si="2"/>
        <v>3000</v>
      </c>
      <c r="W14" s="9">
        <f>MID(Table1[[#This Row],[Object]],1,2)*100</f>
        <v>3200</v>
      </c>
      <c r="X14" s="6" t="str">
        <f>VLOOKUP(Table1[[#This Row],[Program]],Program!$A$2:$B$269,2,FALSE)</f>
        <v>DISTANCE EDUCATION</v>
      </c>
      <c r="Y14" s="6" t="str">
        <f>VLOOKUP(Table1[[#This Row],[2-Digit Object Code]],'Object Codes'!$C$2:$D$861,2,FALSE)</f>
        <v>CLASSIFIED RETIREMENT</v>
      </c>
    </row>
    <row r="15" spans="1:25" x14ac:dyDescent="0.25">
      <c r="A15" s="1" t="s">
        <v>8</v>
      </c>
      <c r="B15" s="1" t="s">
        <v>9</v>
      </c>
      <c r="C15" s="1" t="s">
        <v>10</v>
      </c>
      <c r="D15" s="1" t="s">
        <v>11</v>
      </c>
      <c r="E15" s="1" t="s">
        <v>15</v>
      </c>
      <c r="F15" s="1" t="s">
        <v>12</v>
      </c>
      <c r="G15" s="1" t="s">
        <v>28</v>
      </c>
      <c r="H15" s="1" t="s">
        <v>17</v>
      </c>
      <c r="I15" s="3">
        <v>8396</v>
      </c>
      <c r="J15" s="3">
        <v>0</v>
      </c>
      <c r="K15" s="3">
        <v>8396</v>
      </c>
      <c r="L15" s="3">
        <v>8386.02</v>
      </c>
      <c r="M15" s="3">
        <v>9.98</v>
      </c>
      <c r="N15" s="3">
        <v>9357</v>
      </c>
      <c r="O15" s="3">
        <v>0</v>
      </c>
      <c r="P15" s="3">
        <v>9357</v>
      </c>
      <c r="Q15" s="3">
        <v>4371.25</v>
      </c>
      <c r="R15" s="3">
        <v>0</v>
      </c>
      <c r="S15" s="3">
        <v>4985.75</v>
      </c>
      <c r="T15" s="6">
        <f t="shared" si="0"/>
        <v>961</v>
      </c>
      <c r="U15" s="6">
        <f t="shared" si="1"/>
        <v>970.97999999999956</v>
      </c>
      <c r="V15" s="9">
        <f t="shared" si="2"/>
        <v>3000</v>
      </c>
      <c r="W15" s="9">
        <f>MID(Table1[[#This Row],[Object]],1,2)*100</f>
        <v>3200</v>
      </c>
      <c r="X15" s="6" t="str">
        <f>VLOOKUP(Table1[[#This Row],[Program]],Program!$A$2:$B$269,2,FALSE)</f>
        <v>DISTANCE EDUCATION</v>
      </c>
      <c r="Y15" s="6" t="str">
        <f>VLOOKUP(Table1[[#This Row],[2-Digit Object Code]],'Object Codes'!$C$2:$D$861,2,FALSE)</f>
        <v>CLASSIFIED RETIREMENT</v>
      </c>
    </row>
    <row r="16" spans="1:25" x14ac:dyDescent="0.25">
      <c r="A16" s="1" t="s">
        <v>8</v>
      </c>
      <c r="B16" s="1" t="s">
        <v>9</v>
      </c>
      <c r="C16" s="1" t="s">
        <v>10</v>
      </c>
      <c r="D16" s="1" t="s">
        <v>11</v>
      </c>
      <c r="E16" s="1" t="s">
        <v>15</v>
      </c>
      <c r="F16" s="1" t="s">
        <v>12</v>
      </c>
      <c r="G16" s="1" t="s">
        <v>28</v>
      </c>
      <c r="H16" s="1" t="s">
        <v>20</v>
      </c>
      <c r="I16" s="3">
        <v>7066</v>
      </c>
      <c r="J16" s="3">
        <v>0</v>
      </c>
      <c r="K16" s="3">
        <v>7066</v>
      </c>
      <c r="L16" s="3">
        <v>7731.29</v>
      </c>
      <c r="M16" s="3">
        <v>-665.29</v>
      </c>
      <c r="N16" s="3">
        <v>16129</v>
      </c>
      <c r="O16" s="3">
        <v>0</v>
      </c>
      <c r="P16" s="3">
        <v>16129</v>
      </c>
      <c r="Q16" s="3">
        <v>6629.98</v>
      </c>
      <c r="R16" s="3">
        <v>0</v>
      </c>
      <c r="S16" s="3">
        <v>9499.02</v>
      </c>
      <c r="T16" s="6">
        <f t="shared" si="0"/>
        <v>9063</v>
      </c>
      <c r="U16" s="6">
        <f t="shared" si="1"/>
        <v>8397.7099999999991</v>
      </c>
      <c r="V16" s="9">
        <f t="shared" si="2"/>
        <v>3000</v>
      </c>
      <c r="W16" s="9">
        <f>MID(Table1[[#This Row],[Object]],1,2)*100</f>
        <v>3200</v>
      </c>
      <c r="X16" s="6" t="str">
        <f>VLOOKUP(Table1[[#This Row],[Program]],Program!$A$2:$B$269,2,FALSE)</f>
        <v>DISTANCE EDUCATION</v>
      </c>
      <c r="Y16" s="6" t="str">
        <f>VLOOKUP(Table1[[#This Row],[2-Digit Object Code]],'Object Codes'!$C$2:$D$861,2,FALSE)</f>
        <v>CLASSIFIED RETIREMENT</v>
      </c>
    </row>
    <row r="17" spans="1:25" x14ac:dyDescent="0.25">
      <c r="A17" s="1" t="s">
        <v>8</v>
      </c>
      <c r="B17" s="1" t="s">
        <v>9</v>
      </c>
      <c r="C17" s="1" t="s">
        <v>10</v>
      </c>
      <c r="D17" s="1" t="s">
        <v>11</v>
      </c>
      <c r="E17" s="1" t="s">
        <v>15</v>
      </c>
      <c r="F17" s="1" t="s">
        <v>12</v>
      </c>
      <c r="G17" s="1" t="s">
        <v>29</v>
      </c>
      <c r="H17" s="1" t="s">
        <v>17</v>
      </c>
      <c r="I17" s="3">
        <v>4544</v>
      </c>
      <c r="J17" s="3">
        <v>0</v>
      </c>
      <c r="K17" s="3">
        <v>4544</v>
      </c>
      <c r="L17" s="3">
        <v>4544.0600000000004</v>
      </c>
      <c r="M17" s="3">
        <v>-0.06</v>
      </c>
      <c r="N17" s="3">
        <v>4909</v>
      </c>
      <c r="O17" s="3">
        <v>0</v>
      </c>
      <c r="P17" s="3">
        <v>4909</v>
      </c>
      <c r="Q17" s="3">
        <v>2302.4299999999998</v>
      </c>
      <c r="R17" s="3">
        <v>0</v>
      </c>
      <c r="S17" s="3">
        <v>2606.5700000000002</v>
      </c>
      <c r="T17" s="6">
        <f t="shared" si="0"/>
        <v>365</v>
      </c>
      <c r="U17" s="6">
        <f t="shared" si="1"/>
        <v>364.9399999999996</v>
      </c>
      <c r="V17" s="9">
        <f t="shared" si="2"/>
        <v>3000</v>
      </c>
      <c r="W17" s="9">
        <f>MID(Table1[[#This Row],[Object]],1,2)*100</f>
        <v>3300</v>
      </c>
      <c r="X17" s="6" t="str">
        <f>VLOOKUP(Table1[[#This Row],[Program]],Program!$A$2:$B$269,2,FALSE)</f>
        <v>DISTANCE EDUCATION</v>
      </c>
      <c r="Y17" s="6" t="str">
        <f>VLOOKUP(Table1[[#This Row],[2-Digit Object Code]],'Object Codes'!$C$2:$D$861,2,FALSE)</f>
        <v>OASDHI/FICA</v>
      </c>
    </row>
    <row r="18" spans="1:25" x14ac:dyDescent="0.25">
      <c r="A18" s="1" t="s">
        <v>8</v>
      </c>
      <c r="B18" s="1" t="s">
        <v>9</v>
      </c>
      <c r="C18" s="1" t="s">
        <v>10</v>
      </c>
      <c r="D18" s="1" t="s">
        <v>11</v>
      </c>
      <c r="E18" s="1" t="s">
        <v>15</v>
      </c>
      <c r="F18" s="1" t="s">
        <v>12</v>
      </c>
      <c r="G18" s="1" t="s">
        <v>29</v>
      </c>
      <c r="H18" s="1" t="s">
        <v>20</v>
      </c>
      <c r="I18" s="3">
        <v>7904</v>
      </c>
      <c r="J18" s="3">
        <v>0</v>
      </c>
      <c r="K18" s="3">
        <v>7904</v>
      </c>
      <c r="L18" s="3">
        <v>3983.13</v>
      </c>
      <c r="M18" s="3">
        <v>3920.87</v>
      </c>
      <c r="N18" s="3">
        <v>8462</v>
      </c>
      <c r="O18" s="3">
        <v>0</v>
      </c>
      <c r="P18" s="3">
        <v>8462</v>
      </c>
      <c r="Q18" s="3">
        <v>3380.02</v>
      </c>
      <c r="R18" s="3">
        <v>0</v>
      </c>
      <c r="S18" s="3">
        <v>5081.9799999999996</v>
      </c>
      <c r="T18" s="6">
        <f t="shared" si="0"/>
        <v>558</v>
      </c>
      <c r="U18" s="6">
        <f t="shared" si="1"/>
        <v>4478.87</v>
      </c>
      <c r="V18" s="9">
        <f t="shared" si="2"/>
        <v>3000</v>
      </c>
      <c r="W18" s="9">
        <f>MID(Table1[[#This Row],[Object]],1,2)*100</f>
        <v>3300</v>
      </c>
      <c r="X18" s="6" t="str">
        <f>VLOOKUP(Table1[[#This Row],[Program]],Program!$A$2:$B$269,2,FALSE)</f>
        <v>DISTANCE EDUCATION</v>
      </c>
      <c r="Y18" s="6" t="str">
        <f>VLOOKUP(Table1[[#This Row],[2-Digit Object Code]],'Object Codes'!$C$2:$D$861,2,FALSE)</f>
        <v>OASDHI/FICA</v>
      </c>
    </row>
    <row r="19" spans="1:25" x14ac:dyDescent="0.25">
      <c r="A19" s="1" t="s">
        <v>8</v>
      </c>
      <c r="B19" s="1" t="s">
        <v>9</v>
      </c>
      <c r="C19" s="1" t="s">
        <v>10</v>
      </c>
      <c r="D19" s="1" t="s">
        <v>11</v>
      </c>
      <c r="E19" s="1" t="s">
        <v>15</v>
      </c>
      <c r="F19" s="1" t="s">
        <v>12</v>
      </c>
      <c r="G19" s="1" t="s">
        <v>30</v>
      </c>
      <c r="H19" s="1" t="s">
        <v>17</v>
      </c>
      <c r="I19" s="3">
        <v>2788</v>
      </c>
      <c r="J19" s="3">
        <v>0</v>
      </c>
      <c r="K19" s="3">
        <v>2788</v>
      </c>
      <c r="L19" s="3">
        <v>2909.37</v>
      </c>
      <c r="M19" s="3">
        <v>-121.37</v>
      </c>
      <c r="N19" s="3">
        <v>3100</v>
      </c>
      <c r="O19" s="3">
        <v>0</v>
      </c>
      <c r="P19" s="3">
        <v>3100</v>
      </c>
      <c r="Q19" s="3">
        <v>1337.96</v>
      </c>
      <c r="R19" s="3">
        <v>0</v>
      </c>
      <c r="S19" s="3">
        <v>1762.04</v>
      </c>
      <c r="T19" s="6">
        <f t="shared" si="0"/>
        <v>312</v>
      </c>
      <c r="U19" s="6">
        <f t="shared" si="1"/>
        <v>190.63000000000011</v>
      </c>
      <c r="V19" s="9">
        <f t="shared" si="2"/>
        <v>3000</v>
      </c>
      <c r="W19" s="9">
        <f>MID(Table1[[#This Row],[Object]],1,2)*100</f>
        <v>3300</v>
      </c>
      <c r="X19" s="6" t="str">
        <f>VLOOKUP(Table1[[#This Row],[Program]],Program!$A$2:$B$269,2,FALSE)</f>
        <v>DISTANCE EDUCATION</v>
      </c>
      <c r="Y19" s="6" t="str">
        <f>VLOOKUP(Table1[[#This Row],[2-Digit Object Code]],'Object Codes'!$C$2:$D$861,2,FALSE)</f>
        <v>OASDHI/FICA</v>
      </c>
    </row>
    <row r="20" spans="1:25" x14ac:dyDescent="0.25">
      <c r="A20" s="1" t="s">
        <v>8</v>
      </c>
      <c r="B20" s="1" t="s">
        <v>9</v>
      </c>
      <c r="C20" s="1" t="s">
        <v>10</v>
      </c>
      <c r="D20" s="1" t="s">
        <v>11</v>
      </c>
      <c r="E20" s="1" t="s">
        <v>15</v>
      </c>
      <c r="F20" s="1" t="s">
        <v>12</v>
      </c>
      <c r="G20" s="1" t="s">
        <v>30</v>
      </c>
      <c r="H20" s="1" t="s">
        <v>20</v>
      </c>
      <c r="I20" s="3">
        <v>1849</v>
      </c>
      <c r="J20" s="3">
        <v>0</v>
      </c>
      <c r="K20" s="3">
        <v>1849</v>
      </c>
      <c r="L20" s="3">
        <v>1188.52</v>
      </c>
      <c r="M20" s="3">
        <v>660.48</v>
      </c>
      <c r="N20" s="3">
        <v>1979</v>
      </c>
      <c r="O20" s="3">
        <v>0</v>
      </c>
      <c r="P20" s="3">
        <v>1979</v>
      </c>
      <c r="Q20" s="3">
        <v>790.49</v>
      </c>
      <c r="R20" s="3">
        <v>0</v>
      </c>
      <c r="S20" s="3">
        <v>1188.51</v>
      </c>
      <c r="T20" s="6">
        <f t="shared" si="0"/>
        <v>130</v>
      </c>
      <c r="U20" s="6">
        <f t="shared" si="1"/>
        <v>790.48</v>
      </c>
      <c r="V20" s="9">
        <f t="shared" si="2"/>
        <v>3000</v>
      </c>
      <c r="W20" s="9">
        <f>MID(Table1[[#This Row],[Object]],1,2)*100</f>
        <v>3300</v>
      </c>
      <c r="X20" s="6" t="str">
        <f>VLOOKUP(Table1[[#This Row],[Program]],Program!$A$2:$B$269,2,FALSE)</f>
        <v>DISTANCE EDUCATION</v>
      </c>
      <c r="Y20" s="6" t="str">
        <f>VLOOKUP(Table1[[#This Row],[2-Digit Object Code]],'Object Codes'!$C$2:$D$861,2,FALSE)</f>
        <v>OASDHI/FICA</v>
      </c>
    </row>
    <row r="21" spans="1:25" x14ac:dyDescent="0.25">
      <c r="A21" s="1" t="s">
        <v>8</v>
      </c>
      <c r="B21" s="1" t="s">
        <v>9</v>
      </c>
      <c r="C21" s="1" t="s">
        <v>10</v>
      </c>
      <c r="D21" s="1" t="s">
        <v>11</v>
      </c>
      <c r="E21" s="1" t="s">
        <v>15</v>
      </c>
      <c r="F21" s="1" t="s">
        <v>12</v>
      </c>
      <c r="G21" s="1" t="s">
        <v>31</v>
      </c>
      <c r="H21" s="1" t="s">
        <v>20</v>
      </c>
      <c r="I21" s="3">
        <v>0</v>
      </c>
      <c r="J21" s="3">
        <v>0</v>
      </c>
      <c r="K21" s="3">
        <v>0</v>
      </c>
      <c r="L21" s="3">
        <v>230.44</v>
      </c>
      <c r="M21" s="3">
        <v>-230.44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6">
        <f t="shared" si="0"/>
        <v>0</v>
      </c>
      <c r="U21" s="6">
        <f t="shared" si="1"/>
        <v>-230.44</v>
      </c>
      <c r="V21" s="9">
        <f t="shared" si="2"/>
        <v>3000</v>
      </c>
      <c r="W21" s="9">
        <f>MID(Table1[[#This Row],[Object]],1,2)*100</f>
        <v>3300</v>
      </c>
      <c r="X21" s="6" t="str">
        <f>VLOOKUP(Table1[[#This Row],[Program]],Program!$A$2:$B$269,2,FALSE)</f>
        <v>DISTANCE EDUCATION</v>
      </c>
      <c r="Y21" s="6" t="str">
        <f>VLOOKUP(Table1[[#This Row],[2-Digit Object Code]],'Object Codes'!$C$2:$D$861,2,FALSE)</f>
        <v>OASDHI/FICA</v>
      </c>
    </row>
    <row r="22" spans="1:25" x14ac:dyDescent="0.25">
      <c r="A22" s="1" t="s">
        <v>8</v>
      </c>
      <c r="B22" s="1" t="s">
        <v>9</v>
      </c>
      <c r="C22" s="1" t="s">
        <v>10</v>
      </c>
      <c r="D22" s="1" t="s">
        <v>11</v>
      </c>
      <c r="E22" s="1" t="s">
        <v>15</v>
      </c>
      <c r="F22" s="1" t="s">
        <v>12</v>
      </c>
      <c r="G22" s="1" t="s">
        <v>32</v>
      </c>
      <c r="H22" s="1" t="s">
        <v>17</v>
      </c>
      <c r="I22" s="3">
        <v>756</v>
      </c>
      <c r="J22" s="3">
        <v>0</v>
      </c>
      <c r="K22" s="3">
        <v>756</v>
      </c>
      <c r="L22" s="3">
        <v>875.32</v>
      </c>
      <c r="M22" s="3">
        <v>-119.32</v>
      </c>
      <c r="N22" s="3">
        <v>1540</v>
      </c>
      <c r="O22" s="3">
        <v>0</v>
      </c>
      <c r="P22" s="3">
        <v>1540</v>
      </c>
      <c r="Q22" s="3">
        <v>640.70000000000005</v>
      </c>
      <c r="R22" s="3">
        <v>0</v>
      </c>
      <c r="S22" s="3">
        <v>899.3</v>
      </c>
      <c r="T22" s="6">
        <f t="shared" si="0"/>
        <v>784</v>
      </c>
      <c r="U22" s="6">
        <f t="shared" si="1"/>
        <v>664.68</v>
      </c>
      <c r="V22" s="9">
        <f t="shared" si="2"/>
        <v>3000</v>
      </c>
      <c r="W22" s="9">
        <f>MID(Table1[[#This Row],[Object]],1,2)*100</f>
        <v>3400</v>
      </c>
      <c r="X22" s="6" t="str">
        <f>VLOOKUP(Table1[[#This Row],[Program]],Program!$A$2:$B$269,2,FALSE)</f>
        <v>DISTANCE EDUCATION</v>
      </c>
      <c r="Y22" s="6" t="str">
        <f>VLOOKUP(Table1[[#This Row],[2-Digit Object Code]],'Object Codes'!$C$2:$D$861,2,FALSE)</f>
        <v>HEALTH AND WELFARE BENEFITS</v>
      </c>
    </row>
    <row r="23" spans="1:25" x14ac:dyDescent="0.25">
      <c r="A23" s="1" t="s">
        <v>8</v>
      </c>
      <c r="B23" s="1" t="s">
        <v>9</v>
      </c>
      <c r="C23" s="1" t="s">
        <v>10</v>
      </c>
      <c r="D23" s="1" t="s">
        <v>11</v>
      </c>
      <c r="E23" s="1" t="s">
        <v>15</v>
      </c>
      <c r="F23" s="1" t="s">
        <v>12</v>
      </c>
      <c r="G23" s="1" t="s">
        <v>32</v>
      </c>
      <c r="H23" s="1" t="s">
        <v>20</v>
      </c>
      <c r="I23" s="3">
        <v>1019</v>
      </c>
      <c r="J23" s="3">
        <v>0</v>
      </c>
      <c r="K23" s="3">
        <v>1019</v>
      </c>
      <c r="L23" s="3">
        <v>463.13</v>
      </c>
      <c r="M23" s="3">
        <v>555.87</v>
      </c>
      <c r="N23" s="3">
        <v>1464</v>
      </c>
      <c r="O23" s="3">
        <v>0</v>
      </c>
      <c r="P23" s="3">
        <v>1464</v>
      </c>
      <c r="Q23" s="3">
        <v>609.95000000000005</v>
      </c>
      <c r="R23" s="3">
        <v>0</v>
      </c>
      <c r="S23" s="3">
        <v>854.05</v>
      </c>
      <c r="T23" s="6">
        <f t="shared" si="0"/>
        <v>445</v>
      </c>
      <c r="U23" s="6">
        <f t="shared" si="1"/>
        <v>1000.87</v>
      </c>
      <c r="V23" s="9">
        <f t="shared" si="2"/>
        <v>3000</v>
      </c>
      <c r="W23" s="9">
        <f>MID(Table1[[#This Row],[Object]],1,2)*100</f>
        <v>3400</v>
      </c>
      <c r="X23" s="6" t="str">
        <f>VLOOKUP(Table1[[#This Row],[Program]],Program!$A$2:$B$269,2,FALSE)</f>
        <v>DISTANCE EDUCATION</v>
      </c>
      <c r="Y23" s="6" t="str">
        <f>VLOOKUP(Table1[[#This Row],[2-Digit Object Code]],'Object Codes'!$C$2:$D$861,2,FALSE)</f>
        <v>HEALTH AND WELFARE BENEFITS</v>
      </c>
    </row>
    <row r="24" spans="1:25" x14ac:dyDescent="0.25">
      <c r="A24" s="1" t="s">
        <v>8</v>
      </c>
      <c r="B24" s="1" t="s">
        <v>9</v>
      </c>
      <c r="C24" s="1" t="s">
        <v>10</v>
      </c>
      <c r="D24" s="1" t="s">
        <v>11</v>
      </c>
      <c r="E24" s="1" t="s">
        <v>15</v>
      </c>
      <c r="F24" s="1" t="s">
        <v>12</v>
      </c>
      <c r="G24" s="1" t="s">
        <v>33</v>
      </c>
      <c r="H24" s="1" t="s">
        <v>20</v>
      </c>
      <c r="I24" s="3">
        <v>13257</v>
      </c>
      <c r="J24" s="3">
        <v>0</v>
      </c>
      <c r="K24" s="3">
        <v>13257</v>
      </c>
      <c r="L24" s="3">
        <v>0</v>
      </c>
      <c r="M24" s="3">
        <v>13257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6">
        <f t="shared" si="0"/>
        <v>-13257</v>
      </c>
      <c r="U24" s="6">
        <f t="shared" si="1"/>
        <v>0</v>
      </c>
      <c r="V24" s="9">
        <f t="shared" si="2"/>
        <v>3000</v>
      </c>
      <c r="W24" s="9">
        <f>MID(Table1[[#This Row],[Object]],1,2)*100</f>
        <v>3400</v>
      </c>
      <c r="X24" s="6" t="str">
        <f>VLOOKUP(Table1[[#This Row],[Program]],Program!$A$2:$B$269,2,FALSE)</f>
        <v>DISTANCE EDUCATION</v>
      </c>
      <c r="Y24" s="6" t="str">
        <f>VLOOKUP(Table1[[#This Row],[2-Digit Object Code]],'Object Codes'!$C$2:$D$861,2,FALSE)</f>
        <v>HEALTH AND WELFARE BENEFITS</v>
      </c>
    </row>
    <row r="25" spans="1:25" x14ac:dyDescent="0.25">
      <c r="A25" s="1" t="s">
        <v>8</v>
      </c>
      <c r="B25" s="1" t="s">
        <v>9</v>
      </c>
      <c r="C25" s="1" t="s">
        <v>10</v>
      </c>
      <c r="D25" s="1" t="s">
        <v>11</v>
      </c>
      <c r="E25" s="1" t="s">
        <v>15</v>
      </c>
      <c r="F25" s="1" t="s">
        <v>12</v>
      </c>
      <c r="G25" s="1" t="s">
        <v>34</v>
      </c>
      <c r="H25" s="1" t="s">
        <v>20</v>
      </c>
      <c r="I25" s="3">
        <v>0</v>
      </c>
      <c r="J25" s="3">
        <v>0</v>
      </c>
      <c r="K25" s="3">
        <v>0</v>
      </c>
      <c r="L25" s="3">
        <v>15235.54</v>
      </c>
      <c r="M25" s="3">
        <v>-15235.54</v>
      </c>
      <c r="N25" s="3">
        <v>29122</v>
      </c>
      <c r="O25" s="3">
        <v>0</v>
      </c>
      <c r="P25" s="3">
        <v>29122</v>
      </c>
      <c r="Q25" s="3">
        <v>12134.25</v>
      </c>
      <c r="R25" s="3">
        <v>0</v>
      </c>
      <c r="S25" s="3">
        <v>16987.75</v>
      </c>
      <c r="T25" s="6">
        <f t="shared" si="0"/>
        <v>29122</v>
      </c>
      <c r="U25" s="6">
        <f t="shared" si="1"/>
        <v>13886.46</v>
      </c>
      <c r="V25" s="9">
        <f t="shared" si="2"/>
        <v>3000</v>
      </c>
      <c r="W25" s="9">
        <f>MID(Table1[[#This Row],[Object]],1,2)*100</f>
        <v>3400</v>
      </c>
      <c r="X25" s="6" t="str">
        <f>VLOOKUP(Table1[[#This Row],[Program]],Program!$A$2:$B$269,2,FALSE)</f>
        <v>DISTANCE EDUCATION</v>
      </c>
      <c r="Y25" s="6" t="str">
        <f>VLOOKUP(Table1[[#This Row],[2-Digit Object Code]],'Object Codes'!$C$2:$D$861,2,FALSE)</f>
        <v>HEALTH AND WELFARE BENEFITS</v>
      </c>
    </row>
    <row r="26" spans="1:25" x14ac:dyDescent="0.25">
      <c r="A26" s="1" t="s">
        <v>8</v>
      </c>
      <c r="B26" s="1" t="s">
        <v>9</v>
      </c>
      <c r="C26" s="1" t="s">
        <v>10</v>
      </c>
      <c r="D26" s="1" t="s">
        <v>11</v>
      </c>
      <c r="E26" s="1" t="s">
        <v>15</v>
      </c>
      <c r="F26" s="1" t="s">
        <v>12</v>
      </c>
      <c r="G26" s="1" t="s">
        <v>35</v>
      </c>
      <c r="H26" s="1" t="s">
        <v>17</v>
      </c>
      <c r="I26" s="3">
        <v>27795</v>
      </c>
      <c r="J26" s="3">
        <v>0</v>
      </c>
      <c r="K26" s="3">
        <v>27795</v>
      </c>
      <c r="L26" s="3">
        <v>29342.04</v>
      </c>
      <c r="M26" s="3">
        <v>-1547.04</v>
      </c>
      <c r="N26" s="3">
        <v>39260</v>
      </c>
      <c r="O26" s="3">
        <v>0</v>
      </c>
      <c r="P26" s="3">
        <v>39260</v>
      </c>
      <c r="Q26" s="3">
        <v>16347.05</v>
      </c>
      <c r="R26" s="3">
        <v>0</v>
      </c>
      <c r="S26" s="3">
        <v>22912.95</v>
      </c>
      <c r="T26" s="6">
        <f t="shared" si="0"/>
        <v>11465</v>
      </c>
      <c r="U26" s="6">
        <f t="shared" si="1"/>
        <v>9917.9599999999991</v>
      </c>
      <c r="V26" s="9">
        <f t="shared" si="2"/>
        <v>3000</v>
      </c>
      <c r="W26" s="9">
        <f>MID(Table1[[#This Row],[Object]],1,2)*100</f>
        <v>3400</v>
      </c>
      <c r="X26" s="6" t="str">
        <f>VLOOKUP(Table1[[#This Row],[Program]],Program!$A$2:$B$269,2,FALSE)</f>
        <v>DISTANCE EDUCATION</v>
      </c>
      <c r="Y26" s="6" t="str">
        <f>VLOOKUP(Table1[[#This Row],[2-Digit Object Code]],'Object Codes'!$C$2:$D$861,2,FALSE)</f>
        <v>HEALTH AND WELFARE BENEFITS</v>
      </c>
    </row>
    <row r="27" spans="1:25" x14ac:dyDescent="0.25">
      <c r="A27" s="1" t="s">
        <v>8</v>
      </c>
      <c r="B27" s="1" t="s">
        <v>9</v>
      </c>
      <c r="C27" s="1" t="s">
        <v>10</v>
      </c>
      <c r="D27" s="1" t="s">
        <v>11</v>
      </c>
      <c r="E27" s="1" t="s">
        <v>15</v>
      </c>
      <c r="F27" s="1" t="s">
        <v>12</v>
      </c>
      <c r="G27" s="1" t="s">
        <v>36</v>
      </c>
      <c r="H27" s="1" t="s">
        <v>17</v>
      </c>
      <c r="I27" s="3">
        <v>430</v>
      </c>
      <c r="J27" s="3">
        <v>0</v>
      </c>
      <c r="K27" s="3">
        <v>430</v>
      </c>
      <c r="L27" s="3">
        <v>455.42</v>
      </c>
      <c r="M27" s="3">
        <v>-25.42</v>
      </c>
      <c r="N27" s="3">
        <v>521</v>
      </c>
      <c r="O27" s="3">
        <v>0</v>
      </c>
      <c r="P27" s="3">
        <v>521</v>
      </c>
      <c r="Q27" s="3">
        <v>216.95</v>
      </c>
      <c r="R27" s="3">
        <v>0</v>
      </c>
      <c r="S27" s="3">
        <v>304.05</v>
      </c>
      <c r="T27" s="6">
        <f t="shared" si="0"/>
        <v>91</v>
      </c>
      <c r="U27" s="6">
        <f t="shared" si="1"/>
        <v>65.579999999999984</v>
      </c>
      <c r="V27" s="9">
        <f t="shared" si="2"/>
        <v>3000</v>
      </c>
      <c r="W27" s="9">
        <f>MID(Table1[[#This Row],[Object]],1,2)*100</f>
        <v>3400</v>
      </c>
      <c r="X27" s="6" t="str">
        <f>VLOOKUP(Table1[[#This Row],[Program]],Program!$A$2:$B$269,2,FALSE)</f>
        <v>DISTANCE EDUCATION</v>
      </c>
      <c r="Y27" s="6" t="str">
        <f>VLOOKUP(Table1[[#This Row],[2-Digit Object Code]],'Object Codes'!$C$2:$D$861,2,FALSE)</f>
        <v>HEALTH AND WELFARE BENEFITS</v>
      </c>
    </row>
    <row r="28" spans="1:25" x14ac:dyDescent="0.25">
      <c r="A28" s="1" t="s">
        <v>8</v>
      </c>
      <c r="B28" s="1" t="s">
        <v>9</v>
      </c>
      <c r="C28" s="1" t="s">
        <v>10</v>
      </c>
      <c r="D28" s="1" t="s">
        <v>11</v>
      </c>
      <c r="E28" s="1" t="s">
        <v>15</v>
      </c>
      <c r="F28" s="1" t="s">
        <v>12</v>
      </c>
      <c r="G28" s="1" t="s">
        <v>36</v>
      </c>
      <c r="H28" s="1" t="s">
        <v>20</v>
      </c>
      <c r="I28" s="3">
        <v>215</v>
      </c>
      <c r="J28" s="3">
        <v>0</v>
      </c>
      <c r="K28" s="3">
        <v>215</v>
      </c>
      <c r="L28" s="3">
        <v>0</v>
      </c>
      <c r="M28" s="3">
        <v>215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6">
        <f t="shared" si="0"/>
        <v>-215</v>
      </c>
      <c r="U28" s="6">
        <f t="shared" si="1"/>
        <v>0</v>
      </c>
      <c r="V28" s="9">
        <f t="shared" si="2"/>
        <v>3000</v>
      </c>
      <c r="W28" s="9">
        <f>MID(Table1[[#This Row],[Object]],1,2)*100</f>
        <v>3400</v>
      </c>
      <c r="X28" s="6" t="str">
        <f>VLOOKUP(Table1[[#This Row],[Program]],Program!$A$2:$B$269,2,FALSE)</f>
        <v>DISTANCE EDUCATION</v>
      </c>
      <c r="Y28" s="6" t="str">
        <f>VLOOKUP(Table1[[#This Row],[2-Digit Object Code]],'Object Codes'!$C$2:$D$861,2,FALSE)</f>
        <v>HEALTH AND WELFARE BENEFITS</v>
      </c>
    </row>
    <row r="29" spans="1:25" x14ac:dyDescent="0.25">
      <c r="A29" s="1" t="s">
        <v>8</v>
      </c>
      <c r="B29" s="1" t="s">
        <v>9</v>
      </c>
      <c r="C29" s="1" t="s">
        <v>10</v>
      </c>
      <c r="D29" s="1" t="s">
        <v>11</v>
      </c>
      <c r="E29" s="1" t="s">
        <v>15</v>
      </c>
      <c r="F29" s="1" t="s">
        <v>12</v>
      </c>
      <c r="G29" s="1" t="s">
        <v>37</v>
      </c>
      <c r="H29" s="1" t="s">
        <v>17</v>
      </c>
      <c r="I29" s="3">
        <v>9280</v>
      </c>
      <c r="J29" s="3">
        <v>0</v>
      </c>
      <c r="K29" s="3">
        <v>9280</v>
      </c>
      <c r="L29" s="3">
        <v>7733.4</v>
      </c>
      <c r="M29" s="3">
        <v>1546.6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6">
        <f t="shared" si="0"/>
        <v>-9280</v>
      </c>
      <c r="U29" s="6">
        <f t="shared" si="1"/>
        <v>-7733.4</v>
      </c>
      <c r="V29" s="9">
        <f t="shared" si="2"/>
        <v>3000</v>
      </c>
      <c r="W29" s="9">
        <f>MID(Table1[[#This Row],[Object]],1,2)*100</f>
        <v>3400</v>
      </c>
      <c r="X29" s="6" t="str">
        <f>VLOOKUP(Table1[[#This Row],[Program]],Program!$A$2:$B$269,2,FALSE)</f>
        <v>DISTANCE EDUCATION</v>
      </c>
      <c r="Y29" s="6" t="str">
        <f>VLOOKUP(Table1[[#This Row],[2-Digit Object Code]],'Object Codes'!$C$2:$D$861,2,FALSE)</f>
        <v>HEALTH AND WELFARE BENEFITS</v>
      </c>
    </row>
    <row r="30" spans="1:25" x14ac:dyDescent="0.25">
      <c r="A30" s="1" t="s">
        <v>8</v>
      </c>
      <c r="B30" s="1" t="s">
        <v>9</v>
      </c>
      <c r="C30" s="1" t="s">
        <v>10</v>
      </c>
      <c r="D30" s="1" t="s">
        <v>11</v>
      </c>
      <c r="E30" s="1" t="s">
        <v>15</v>
      </c>
      <c r="F30" s="1" t="s">
        <v>12</v>
      </c>
      <c r="G30" s="1" t="s">
        <v>38</v>
      </c>
      <c r="H30" s="1" t="s">
        <v>17</v>
      </c>
      <c r="I30" s="3">
        <v>713</v>
      </c>
      <c r="J30" s="3">
        <v>0</v>
      </c>
      <c r="K30" s="3">
        <v>713</v>
      </c>
      <c r="L30" s="3">
        <v>594.20000000000005</v>
      </c>
      <c r="M30" s="3">
        <v>118.8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6">
        <f t="shared" si="0"/>
        <v>-713</v>
      </c>
      <c r="U30" s="6">
        <f t="shared" si="1"/>
        <v>-594.20000000000005</v>
      </c>
      <c r="V30" s="9">
        <f t="shared" si="2"/>
        <v>3000</v>
      </c>
      <c r="W30" s="9">
        <f>MID(Table1[[#This Row],[Object]],1,2)*100</f>
        <v>3400</v>
      </c>
      <c r="X30" s="6" t="str">
        <f>VLOOKUP(Table1[[#This Row],[Program]],Program!$A$2:$B$269,2,FALSE)</f>
        <v>DISTANCE EDUCATION</v>
      </c>
      <c r="Y30" s="6" t="str">
        <f>VLOOKUP(Table1[[#This Row],[2-Digit Object Code]],'Object Codes'!$C$2:$D$861,2,FALSE)</f>
        <v>HEALTH AND WELFARE BENEFITS</v>
      </c>
    </row>
    <row r="31" spans="1:25" x14ac:dyDescent="0.25">
      <c r="A31" s="1" t="s">
        <v>8</v>
      </c>
      <c r="B31" s="1" t="s">
        <v>9</v>
      </c>
      <c r="C31" s="1" t="s">
        <v>10</v>
      </c>
      <c r="D31" s="1" t="s">
        <v>11</v>
      </c>
      <c r="E31" s="1" t="s">
        <v>15</v>
      </c>
      <c r="F31" s="1" t="s">
        <v>12</v>
      </c>
      <c r="G31" s="1" t="s">
        <v>39</v>
      </c>
      <c r="H31" s="1" t="s">
        <v>17</v>
      </c>
      <c r="I31" s="3">
        <v>151</v>
      </c>
      <c r="J31" s="3">
        <v>0</v>
      </c>
      <c r="K31" s="3">
        <v>151</v>
      </c>
      <c r="L31" s="3">
        <v>125.5</v>
      </c>
      <c r="M31" s="3">
        <v>25.5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6">
        <f t="shared" si="0"/>
        <v>-151</v>
      </c>
      <c r="U31" s="6">
        <f t="shared" si="1"/>
        <v>-125.5</v>
      </c>
      <c r="V31" s="9">
        <f t="shared" si="2"/>
        <v>3000</v>
      </c>
      <c r="W31" s="9">
        <f>MID(Table1[[#This Row],[Object]],1,2)*100</f>
        <v>3400</v>
      </c>
      <c r="X31" s="6" t="str">
        <f>VLOOKUP(Table1[[#This Row],[Program]],Program!$A$2:$B$269,2,FALSE)</f>
        <v>DISTANCE EDUCATION</v>
      </c>
      <c r="Y31" s="6" t="str">
        <f>VLOOKUP(Table1[[#This Row],[2-Digit Object Code]],'Object Codes'!$C$2:$D$861,2,FALSE)</f>
        <v>HEALTH AND WELFARE BENEFITS</v>
      </c>
    </row>
    <row r="32" spans="1:25" x14ac:dyDescent="0.25">
      <c r="A32" s="1" t="s">
        <v>8</v>
      </c>
      <c r="B32" s="1" t="s">
        <v>9</v>
      </c>
      <c r="C32" s="1" t="s">
        <v>10</v>
      </c>
      <c r="D32" s="1" t="s">
        <v>11</v>
      </c>
      <c r="E32" s="1" t="s">
        <v>15</v>
      </c>
      <c r="F32" s="1" t="s">
        <v>12</v>
      </c>
      <c r="G32" s="1" t="s">
        <v>40</v>
      </c>
      <c r="H32" s="1" t="s">
        <v>17</v>
      </c>
      <c r="I32" s="3">
        <v>0</v>
      </c>
      <c r="J32" s="3">
        <v>0</v>
      </c>
      <c r="K32" s="3">
        <v>0</v>
      </c>
      <c r="L32" s="3">
        <v>9.82</v>
      </c>
      <c r="M32" s="3">
        <v>-9.82</v>
      </c>
      <c r="N32" s="3">
        <v>63</v>
      </c>
      <c r="O32" s="3">
        <v>0</v>
      </c>
      <c r="P32" s="3">
        <v>63</v>
      </c>
      <c r="Q32" s="3">
        <v>25.93</v>
      </c>
      <c r="R32" s="3">
        <v>0</v>
      </c>
      <c r="S32" s="3">
        <v>37.07</v>
      </c>
      <c r="T32" s="6">
        <f t="shared" si="0"/>
        <v>63</v>
      </c>
      <c r="U32" s="6">
        <f t="shared" si="1"/>
        <v>53.18</v>
      </c>
      <c r="V32" s="9">
        <f t="shared" si="2"/>
        <v>3000</v>
      </c>
      <c r="W32" s="9">
        <f>MID(Table1[[#This Row],[Object]],1,2)*100</f>
        <v>3500</v>
      </c>
      <c r="X32" s="6" t="str">
        <f>VLOOKUP(Table1[[#This Row],[Program]],Program!$A$2:$B$269,2,FALSE)</f>
        <v>DISTANCE EDUCATION</v>
      </c>
      <c r="Y32" s="6" t="str">
        <f>VLOOKUP(Table1[[#This Row],[2-Digit Object Code]],'Object Codes'!$C$2:$D$861,2,FALSE)</f>
        <v>STATE UNEMPLOYMENT INSURANCE</v>
      </c>
    </row>
    <row r="33" spans="1:25" x14ac:dyDescent="0.25">
      <c r="A33" s="1" t="s">
        <v>8</v>
      </c>
      <c r="B33" s="1" t="s">
        <v>9</v>
      </c>
      <c r="C33" s="1" t="s">
        <v>10</v>
      </c>
      <c r="D33" s="1" t="s">
        <v>11</v>
      </c>
      <c r="E33" s="1" t="s">
        <v>15</v>
      </c>
      <c r="F33" s="1" t="s">
        <v>12</v>
      </c>
      <c r="G33" s="1" t="s">
        <v>41</v>
      </c>
      <c r="H33" s="1" t="s">
        <v>17</v>
      </c>
      <c r="I33" s="3">
        <v>37</v>
      </c>
      <c r="J33" s="3">
        <v>0</v>
      </c>
      <c r="K33" s="3">
        <v>37</v>
      </c>
      <c r="L33" s="3">
        <v>36.58</v>
      </c>
      <c r="M33" s="3">
        <v>0.42</v>
      </c>
      <c r="N33" s="3">
        <v>40</v>
      </c>
      <c r="O33" s="3">
        <v>0</v>
      </c>
      <c r="P33" s="3">
        <v>40</v>
      </c>
      <c r="Q33" s="3">
        <v>18.579999999999998</v>
      </c>
      <c r="R33" s="3">
        <v>0</v>
      </c>
      <c r="S33" s="3">
        <v>21.42</v>
      </c>
      <c r="T33" s="6">
        <f t="shared" si="0"/>
        <v>3</v>
      </c>
      <c r="U33" s="6">
        <f t="shared" si="1"/>
        <v>3.4200000000000017</v>
      </c>
      <c r="V33" s="9">
        <f t="shared" si="2"/>
        <v>3000</v>
      </c>
      <c r="W33" s="9">
        <f>MID(Table1[[#This Row],[Object]],1,2)*100</f>
        <v>3500</v>
      </c>
      <c r="X33" s="6" t="str">
        <f>VLOOKUP(Table1[[#This Row],[Program]],Program!$A$2:$B$269,2,FALSE)</f>
        <v>DISTANCE EDUCATION</v>
      </c>
      <c r="Y33" s="6" t="str">
        <f>VLOOKUP(Table1[[#This Row],[2-Digit Object Code]],'Object Codes'!$C$2:$D$861,2,FALSE)</f>
        <v>STATE UNEMPLOYMENT INSURANCE</v>
      </c>
    </row>
    <row r="34" spans="1:25" x14ac:dyDescent="0.25">
      <c r="A34" s="1" t="s">
        <v>8</v>
      </c>
      <c r="B34" s="1" t="s">
        <v>9</v>
      </c>
      <c r="C34" s="1" t="s">
        <v>10</v>
      </c>
      <c r="D34" s="1" t="s">
        <v>11</v>
      </c>
      <c r="E34" s="1" t="s">
        <v>15</v>
      </c>
      <c r="F34" s="1" t="s">
        <v>12</v>
      </c>
      <c r="G34" s="1" t="s">
        <v>41</v>
      </c>
      <c r="H34" s="1" t="s">
        <v>20</v>
      </c>
      <c r="I34" s="3">
        <v>64</v>
      </c>
      <c r="J34" s="3">
        <v>0</v>
      </c>
      <c r="K34" s="3">
        <v>64</v>
      </c>
      <c r="L34" s="3">
        <v>40.97</v>
      </c>
      <c r="M34" s="3">
        <v>23.03</v>
      </c>
      <c r="N34" s="3">
        <v>68</v>
      </c>
      <c r="O34" s="3">
        <v>0</v>
      </c>
      <c r="P34" s="3">
        <v>68</v>
      </c>
      <c r="Q34" s="3">
        <v>27.26</v>
      </c>
      <c r="R34" s="3">
        <v>0</v>
      </c>
      <c r="S34" s="3">
        <v>40.74</v>
      </c>
      <c r="T34" s="6">
        <f t="shared" si="0"/>
        <v>4</v>
      </c>
      <c r="U34" s="6">
        <f t="shared" si="1"/>
        <v>27.03</v>
      </c>
      <c r="V34" s="9">
        <f t="shared" si="2"/>
        <v>3000</v>
      </c>
      <c r="W34" s="9">
        <f>MID(Table1[[#This Row],[Object]],1,2)*100</f>
        <v>3500</v>
      </c>
      <c r="X34" s="6" t="str">
        <f>VLOOKUP(Table1[[#This Row],[Program]],Program!$A$2:$B$269,2,FALSE)</f>
        <v>DISTANCE EDUCATION</v>
      </c>
      <c r="Y34" s="6" t="str">
        <f>VLOOKUP(Table1[[#This Row],[2-Digit Object Code]],'Object Codes'!$C$2:$D$861,2,FALSE)</f>
        <v>STATE UNEMPLOYMENT INSURANCE</v>
      </c>
    </row>
    <row r="35" spans="1:25" x14ac:dyDescent="0.25">
      <c r="A35" s="1" t="s">
        <v>8</v>
      </c>
      <c r="B35" s="1" t="s">
        <v>9</v>
      </c>
      <c r="C35" s="1" t="s">
        <v>10</v>
      </c>
      <c r="D35" s="1" t="s">
        <v>11</v>
      </c>
      <c r="E35" s="1" t="s">
        <v>15</v>
      </c>
      <c r="F35" s="1" t="s">
        <v>12</v>
      </c>
      <c r="G35" s="1" t="s">
        <v>42</v>
      </c>
      <c r="H35" s="1" t="s">
        <v>17</v>
      </c>
      <c r="I35" s="3">
        <v>59</v>
      </c>
      <c r="J35" s="3">
        <v>0</v>
      </c>
      <c r="K35" s="3">
        <v>59</v>
      </c>
      <c r="L35" s="3">
        <v>53.6</v>
      </c>
      <c r="M35" s="3">
        <v>5.4</v>
      </c>
      <c r="N35" s="3">
        <v>4</v>
      </c>
      <c r="O35" s="3">
        <v>0</v>
      </c>
      <c r="P35" s="3">
        <v>4</v>
      </c>
      <c r="Q35" s="3">
        <v>1.55</v>
      </c>
      <c r="R35" s="3">
        <v>0</v>
      </c>
      <c r="S35" s="3">
        <v>2.4500000000000002</v>
      </c>
      <c r="T35" s="6">
        <f t="shared" si="0"/>
        <v>-55</v>
      </c>
      <c r="U35" s="6">
        <f t="shared" si="1"/>
        <v>-49.6</v>
      </c>
      <c r="V35" s="9">
        <f t="shared" si="2"/>
        <v>3000</v>
      </c>
      <c r="W35" s="9">
        <f>MID(Table1[[#This Row],[Object]],1,2)*100</f>
        <v>3500</v>
      </c>
      <c r="X35" s="6" t="str">
        <f>VLOOKUP(Table1[[#This Row],[Program]],Program!$A$2:$B$269,2,FALSE)</f>
        <v>DISTANCE EDUCATION</v>
      </c>
      <c r="Y35" s="6" t="str">
        <f>VLOOKUP(Table1[[#This Row],[2-Digit Object Code]],'Object Codes'!$C$2:$D$861,2,FALSE)</f>
        <v>STATE UNEMPLOYMENT INSURANCE</v>
      </c>
    </row>
    <row r="36" spans="1:25" x14ac:dyDescent="0.25">
      <c r="A36" s="1" t="s">
        <v>8</v>
      </c>
      <c r="B36" s="1" t="s">
        <v>9</v>
      </c>
      <c r="C36" s="1" t="s">
        <v>10</v>
      </c>
      <c r="D36" s="1" t="s">
        <v>11</v>
      </c>
      <c r="E36" s="1" t="s">
        <v>15</v>
      </c>
      <c r="F36" s="1" t="s">
        <v>12</v>
      </c>
      <c r="G36" s="1" t="s">
        <v>43</v>
      </c>
      <c r="H36" s="1" t="s">
        <v>17</v>
      </c>
      <c r="I36" s="3">
        <v>0</v>
      </c>
      <c r="J36" s="3">
        <v>0</v>
      </c>
      <c r="K36" s="3">
        <v>0</v>
      </c>
      <c r="L36" s="3">
        <v>0.12</v>
      </c>
      <c r="M36" s="3">
        <v>-0.12</v>
      </c>
      <c r="N36" s="3">
        <v>0</v>
      </c>
      <c r="O36" s="3">
        <v>0</v>
      </c>
      <c r="P36" s="3">
        <v>0</v>
      </c>
      <c r="Q36" s="3">
        <v>0.04</v>
      </c>
      <c r="R36" s="3">
        <v>0</v>
      </c>
      <c r="S36" s="3">
        <v>-0.04</v>
      </c>
      <c r="T36" s="6">
        <f t="shared" si="0"/>
        <v>0</v>
      </c>
      <c r="U36" s="6">
        <f t="shared" si="1"/>
        <v>-0.12</v>
      </c>
      <c r="V36" s="9">
        <f t="shared" si="2"/>
        <v>3000</v>
      </c>
      <c r="W36" s="9">
        <f>MID(Table1[[#This Row],[Object]],1,2)*100</f>
        <v>3500</v>
      </c>
      <c r="X36" s="6" t="str">
        <f>VLOOKUP(Table1[[#This Row],[Program]],Program!$A$2:$B$269,2,FALSE)</f>
        <v>DISTANCE EDUCATION</v>
      </c>
      <c r="Y36" s="6" t="str">
        <f>VLOOKUP(Table1[[#This Row],[2-Digit Object Code]],'Object Codes'!$C$2:$D$861,2,FALSE)</f>
        <v>STATE UNEMPLOYMENT INSURANCE</v>
      </c>
    </row>
    <row r="37" spans="1:25" x14ac:dyDescent="0.25">
      <c r="A37" s="1" t="s">
        <v>8</v>
      </c>
      <c r="B37" s="1" t="s">
        <v>9</v>
      </c>
      <c r="C37" s="1" t="s">
        <v>10</v>
      </c>
      <c r="D37" s="1" t="s">
        <v>11</v>
      </c>
      <c r="E37" s="1" t="s">
        <v>15</v>
      </c>
      <c r="F37" s="1" t="s">
        <v>12</v>
      </c>
      <c r="G37" s="1" t="s">
        <v>44</v>
      </c>
      <c r="H37" s="1" t="s">
        <v>17</v>
      </c>
      <c r="I37" s="3">
        <v>0</v>
      </c>
      <c r="J37" s="3">
        <v>0</v>
      </c>
      <c r="K37" s="3">
        <v>0</v>
      </c>
      <c r="L37" s="3">
        <v>175</v>
      </c>
      <c r="M37" s="3">
        <v>-175</v>
      </c>
      <c r="N37" s="3">
        <v>1053</v>
      </c>
      <c r="O37" s="3">
        <v>0</v>
      </c>
      <c r="P37" s="3">
        <v>1053</v>
      </c>
      <c r="Q37" s="3">
        <v>437.5</v>
      </c>
      <c r="R37" s="3">
        <v>0</v>
      </c>
      <c r="S37" s="3">
        <v>615.5</v>
      </c>
      <c r="T37" s="6">
        <f t="shared" si="0"/>
        <v>1053</v>
      </c>
      <c r="U37" s="6">
        <f t="shared" si="1"/>
        <v>878</v>
      </c>
      <c r="V37" s="9">
        <f t="shared" si="2"/>
        <v>3000</v>
      </c>
      <c r="W37" s="9">
        <f>MID(Table1[[#This Row],[Object]],1,2)*100</f>
        <v>3600</v>
      </c>
      <c r="X37" s="6" t="str">
        <f>VLOOKUP(Table1[[#This Row],[Program]],Program!$A$2:$B$269,2,FALSE)</f>
        <v>DISTANCE EDUCATION</v>
      </c>
      <c r="Y37" s="6" t="str">
        <f>VLOOKUP(Table1[[#This Row],[2-Digit Object Code]],'Object Codes'!$C$2:$D$861,2,FALSE)</f>
        <v>WORKERS COMPENSATION INSURANCE</v>
      </c>
    </row>
    <row r="38" spans="1:25" x14ac:dyDescent="0.25">
      <c r="A38" s="1" t="s">
        <v>8</v>
      </c>
      <c r="B38" s="1" t="s">
        <v>9</v>
      </c>
      <c r="C38" s="1" t="s">
        <v>10</v>
      </c>
      <c r="D38" s="1" t="s">
        <v>11</v>
      </c>
      <c r="E38" s="1" t="s">
        <v>15</v>
      </c>
      <c r="F38" s="1" t="s">
        <v>12</v>
      </c>
      <c r="G38" s="1" t="s">
        <v>45</v>
      </c>
      <c r="H38" s="1" t="s">
        <v>17</v>
      </c>
      <c r="I38" s="3">
        <v>3000</v>
      </c>
      <c r="J38" s="3">
        <v>0</v>
      </c>
      <c r="K38" s="3">
        <v>3000</v>
      </c>
      <c r="L38" s="3">
        <v>3000</v>
      </c>
      <c r="M38" s="3">
        <v>0</v>
      </c>
      <c r="N38" s="3">
        <v>3000</v>
      </c>
      <c r="O38" s="3">
        <v>0</v>
      </c>
      <c r="P38" s="3">
        <v>3000</v>
      </c>
      <c r="Q38" s="3">
        <v>1250</v>
      </c>
      <c r="R38" s="3">
        <v>0</v>
      </c>
      <c r="S38" s="3">
        <v>1750</v>
      </c>
      <c r="T38" s="6">
        <f t="shared" si="0"/>
        <v>0</v>
      </c>
      <c r="U38" s="6">
        <f t="shared" si="1"/>
        <v>0</v>
      </c>
      <c r="V38" s="9">
        <f t="shared" si="2"/>
        <v>3000</v>
      </c>
      <c r="W38" s="9">
        <f>MID(Table1[[#This Row],[Object]],1,2)*100</f>
        <v>3600</v>
      </c>
      <c r="X38" s="6" t="str">
        <f>VLOOKUP(Table1[[#This Row],[Program]],Program!$A$2:$B$269,2,FALSE)</f>
        <v>DISTANCE EDUCATION</v>
      </c>
      <c r="Y38" s="6" t="str">
        <f>VLOOKUP(Table1[[#This Row],[2-Digit Object Code]],'Object Codes'!$C$2:$D$861,2,FALSE)</f>
        <v>WORKERS COMPENSATION INSURANCE</v>
      </c>
    </row>
    <row r="39" spans="1:25" x14ac:dyDescent="0.25">
      <c r="A39" s="1" t="s">
        <v>8</v>
      </c>
      <c r="B39" s="1" t="s">
        <v>9</v>
      </c>
      <c r="C39" s="1" t="s">
        <v>10</v>
      </c>
      <c r="D39" s="1" t="s">
        <v>11</v>
      </c>
      <c r="E39" s="1" t="s">
        <v>15</v>
      </c>
      <c r="F39" s="1" t="s">
        <v>12</v>
      </c>
      <c r="G39" s="1" t="s">
        <v>45</v>
      </c>
      <c r="H39" s="1" t="s">
        <v>20</v>
      </c>
      <c r="I39" s="3">
        <v>1500</v>
      </c>
      <c r="J39" s="3">
        <v>0</v>
      </c>
      <c r="K39" s="3">
        <v>1500</v>
      </c>
      <c r="L39" s="3">
        <v>1625</v>
      </c>
      <c r="M39" s="3">
        <v>-125</v>
      </c>
      <c r="N39" s="3">
        <v>3000</v>
      </c>
      <c r="O39" s="3">
        <v>0</v>
      </c>
      <c r="P39" s="3">
        <v>3000</v>
      </c>
      <c r="Q39" s="3">
        <v>1250</v>
      </c>
      <c r="R39" s="3">
        <v>0</v>
      </c>
      <c r="S39" s="3">
        <v>1750</v>
      </c>
      <c r="T39" s="6">
        <f t="shared" si="0"/>
        <v>1500</v>
      </c>
      <c r="U39" s="6">
        <f t="shared" si="1"/>
        <v>1375</v>
      </c>
      <c r="V39" s="9">
        <f t="shared" si="2"/>
        <v>3000</v>
      </c>
      <c r="W39" s="9">
        <f>MID(Table1[[#This Row],[Object]],1,2)*100</f>
        <v>3600</v>
      </c>
      <c r="X39" s="6" t="str">
        <f>VLOOKUP(Table1[[#This Row],[Program]],Program!$A$2:$B$269,2,FALSE)</f>
        <v>DISTANCE EDUCATION</v>
      </c>
      <c r="Y39" s="6" t="str">
        <f>VLOOKUP(Table1[[#This Row],[2-Digit Object Code]],'Object Codes'!$C$2:$D$861,2,FALSE)</f>
        <v>WORKERS COMPENSATION INSURANCE</v>
      </c>
    </row>
    <row r="40" spans="1:25" x14ac:dyDescent="0.25">
      <c r="A40" s="1" t="s">
        <v>8</v>
      </c>
      <c r="B40" s="1" t="s">
        <v>9</v>
      </c>
      <c r="C40" s="1" t="s">
        <v>10</v>
      </c>
      <c r="D40" s="1" t="s">
        <v>11</v>
      </c>
      <c r="E40" s="1" t="s">
        <v>15</v>
      </c>
      <c r="F40" s="1" t="s">
        <v>12</v>
      </c>
      <c r="G40" s="1" t="s">
        <v>46</v>
      </c>
      <c r="H40" s="1" t="s">
        <v>17</v>
      </c>
      <c r="I40" s="3">
        <v>1050</v>
      </c>
      <c r="J40" s="3">
        <v>0</v>
      </c>
      <c r="K40" s="3">
        <v>1050</v>
      </c>
      <c r="L40" s="3">
        <v>875</v>
      </c>
      <c r="M40" s="3">
        <v>175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6">
        <f t="shared" si="0"/>
        <v>-1050</v>
      </c>
      <c r="U40" s="6">
        <f t="shared" si="1"/>
        <v>-875</v>
      </c>
      <c r="V40" s="9">
        <f t="shared" si="2"/>
        <v>3000</v>
      </c>
      <c r="W40" s="9">
        <f>MID(Table1[[#This Row],[Object]],1,2)*100</f>
        <v>3600</v>
      </c>
      <c r="X40" s="6" t="str">
        <f>VLOOKUP(Table1[[#This Row],[Program]],Program!$A$2:$B$269,2,FALSE)</f>
        <v>DISTANCE EDUCATION</v>
      </c>
      <c r="Y40" s="6" t="str">
        <f>VLOOKUP(Table1[[#This Row],[2-Digit Object Code]],'Object Codes'!$C$2:$D$861,2,FALSE)</f>
        <v>WORKERS COMPENSATION INSURANCE</v>
      </c>
    </row>
    <row r="41" spans="1:25" x14ac:dyDescent="0.25">
      <c r="A41" s="1" t="s">
        <v>8</v>
      </c>
      <c r="B41" s="1" t="s">
        <v>9</v>
      </c>
      <c r="C41" s="1" t="s">
        <v>10</v>
      </c>
      <c r="D41" s="1" t="s">
        <v>11</v>
      </c>
      <c r="E41" s="1" t="s">
        <v>15</v>
      </c>
      <c r="F41" s="1" t="s">
        <v>12</v>
      </c>
      <c r="G41" s="1" t="s">
        <v>47</v>
      </c>
      <c r="H41" s="1" t="s">
        <v>17</v>
      </c>
      <c r="I41" s="3">
        <v>0</v>
      </c>
      <c r="J41" s="3">
        <v>0</v>
      </c>
      <c r="K41" s="3">
        <v>0</v>
      </c>
      <c r="L41" s="3">
        <v>5.8</v>
      </c>
      <c r="M41" s="3">
        <v>-5.8</v>
      </c>
      <c r="N41" s="3">
        <v>35</v>
      </c>
      <c r="O41" s="3">
        <v>0</v>
      </c>
      <c r="P41" s="3">
        <v>35</v>
      </c>
      <c r="Q41" s="3">
        <v>14.5</v>
      </c>
      <c r="R41" s="3">
        <v>0</v>
      </c>
      <c r="S41" s="3">
        <v>20.5</v>
      </c>
      <c r="T41" s="6">
        <f t="shared" si="0"/>
        <v>35</v>
      </c>
      <c r="U41" s="6">
        <f t="shared" si="1"/>
        <v>29.2</v>
      </c>
      <c r="V41" s="9">
        <f t="shared" si="2"/>
        <v>3000</v>
      </c>
      <c r="W41" s="9">
        <f>MID(Table1[[#This Row],[Object]],1,2)*100</f>
        <v>3900</v>
      </c>
      <c r="X41" s="6" t="str">
        <f>VLOOKUP(Table1[[#This Row],[Program]],Program!$A$2:$B$269,2,FALSE)</f>
        <v>DISTANCE EDUCATION</v>
      </c>
      <c r="Y41" s="6" t="str">
        <f>VLOOKUP(Table1[[#This Row],[2-Digit Object Code]],'Object Codes'!$C$2:$D$861,2,FALSE)</f>
        <v>OTHER BENEFITS</v>
      </c>
    </row>
    <row r="42" spans="1:25" x14ac:dyDescent="0.25">
      <c r="A42" s="1" t="s">
        <v>8</v>
      </c>
      <c r="B42" s="1" t="s">
        <v>9</v>
      </c>
      <c r="C42" s="1" t="s">
        <v>10</v>
      </c>
      <c r="D42" s="1" t="s">
        <v>11</v>
      </c>
      <c r="E42" s="1" t="s">
        <v>15</v>
      </c>
      <c r="F42" s="1" t="s">
        <v>12</v>
      </c>
      <c r="G42" s="1" t="s">
        <v>48</v>
      </c>
      <c r="H42" s="1" t="s">
        <v>17</v>
      </c>
      <c r="I42" s="3">
        <v>99</v>
      </c>
      <c r="J42" s="3">
        <v>0</v>
      </c>
      <c r="K42" s="3">
        <v>99</v>
      </c>
      <c r="L42" s="3">
        <v>99.36</v>
      </c>
      <c r="M42" s="3">
        <v>-0.36</v>
      </c>
      <c r="N42" s="3">
        <v>99</v>
      </c>
      <c r="O42" s="3">
        <v>0</v>
      </c>
      <c r="P42" s="3">
        <v>99</v>
      </c>
      <c r="Q42" s="3">
        <v>41.4</v>
      </c>
      <c r="R42" s="3">
        <v>0</v>
      </c>
      <c r="S42" s="3">
        <v>57.6</v>
      </c>
      <c r="T42" s="6">
        <f t="shared" si="0"/>
        <v>0</v>
      </c>
      <c r="U42" s="6">
        <f t="shared" si="1"/>
        <v>-0.35999999999999943</v>
      </c>
      <c r="V42" s="9">
        <f t="shared" si="2"/>
        <v>3000</v>
      </c>
      <c r="W42" s="9">
        <f>MID(Table1[[#This Row],[Object]],1,2)*100</f>
        <v>3900</v>
      </c>
      <c r="X42" s="6" t="str">
        <f>VLOOKUP(Table1[[#This Row],[Program]],Program!$A$2:$B$269,2,FALSE)</f>
        <v>DISTANCE EDUCATION</v>
      </c>
      <c r="Y42" s="6" t="str">
        <f>VLOOKUP(Table1[[#This Row],[2-Digit Object Code]],'Object Codes'!$C$2:$D$861,2,FALSE)</f>
        <v>OTHER BENEFITS</v>
      </c>
    </row>
    <row r="43" spans="1:25" x14ac:dyDescent="0.25">
      <c r="A43" s="1" t="s">
        <v>8</v>
      </c>
      <c r="B43" s="1" t="s">
        <v>9</v>
      </c>
      <c r="C43" s="1" t="s">
        <v>10</v>
      </c>
      <c r="D43" s="1" t="s">
        <v>11</v>
      </c>
      <c r="E43" s="1" t="s">
        <v>15</v>
      </c>
      <c r="F43" s="1" t="s">
        <v>12</v>
      </c>
      <c r="G43" s="1" t="s">
        <v>48</v>
      </c>
      <c r="H43" s="1" t="s">
        <v>20</v>
      </c>
      <c r="I43" s="3">
        <v>50</v>
      </c>
      <c r="J43" s="3">
        <v>0</v>
      </c>
      <c r="K43" s="3">
        <v>50</v>
      </c>
      <c r="L43" s="3">
        <v>53.82</v>
      </c>
      <c r="M43" s="3">
        <v>-3.82</v>
      </c>
      <c r="N43" s="3">
        <v>99</v>
      </c>
      <c r="O43" s="3">
        <v>0</v>
      </c>
      <c r="P43" s="3">
        <v>99</v>
      </c>
      <c r="Q43" s="3">
        <v>41.4</v>
      </c>
      <c r="R43" s="3">
        <v>0</v>
      </c>
      <c r="S43" s="3">
        <v>57.6</v>
      </c>
      <c r="T43" s="6">
        <f t="shared" si="0"/>
        <v>49</v>
      </c>
      <c r="U43" s="6">
        <f t="shared" si="1"/>
        <v>45.18</v>
      </c>
      <c r="V43" s="9">
        <f t="shared" si="2"/>
        <v>3000</v>
      </c>
      <c r="W43" s="9">
        <f>MID(Table1[[#This Row],[Object]],1,2)*100</f>
        <v>3900</v>
      </c>
      <c r="X43" s="6" t="str">
        <f>VLOOKUP(Table1[[#This Row],[Program]],Program!$A$2:$B$269,2,FALSE)</f>
        <v>DISTANCE EDUCATION</v>
      </c>
      <c r="Y43" s="6" t="str">
        <f>VLOOKUP(Table1[[#This Row],[2-Digit Object Code]],'Object Codes'!$C$2:$D$861,2,FALSE)</f>
        <v>OTHER BENEFITS</v>
      </c>
    </row>
    <row r="44" spans="1:25" x14ac:dyDescent="0.25">
      <c r="A44" s="1" t="s">
        <v>8</v>
      </c>
      <c r="B44" s="1" t="s">
        <v>9</v>
      </c>
      <c r="C44" s="1" t="s">
        <v>10</v>
      </c>
      <c r="D44" s="1" t="s">
        <v>11</v>
      </c>
      <c r="E44" s="1" t="s">
        <v>15</v>
      </c>
      <c r="F44" s="1" t="s">
        <v>12</v>
      </c>
      <c r="G44" s="1" t="s">
        <v>49</v>
      </c>
      <c r="H44" s="1" t="s">
        <v>17</v>
      </c>
      <c r="I44" s="3">
        <v>35</v>
      </c>
      <c r="J44" s="3">
        <v>0</v>
      </c>
      <c r="K44" s="3">
        <v>35</v>
      </c>
      <c r="L44" s="3">
        <v>29</v>
      </c>
      <c r="M44" s="3">
        <v>6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6">
        <f t="shared" si="0"/>
        <v>-35</v>
      </c>
      <c r="U44" s="6">
        <f t="shared" si="1"/>
        <v>-29</v>
      </c>
      <c r="V44" s="9">
        <f t="shared" si="2"/>
        <v>3000</v>
      </c>
      <c r="W44" s="9">
        <f>MID(Table1[[#This Row],[Object]],1,2)*100</f>
        <v>3900</v>
      </c>
      <c r="X44" s="6" t="str">
        <f>VLOOKUP(Table1[[#This Row],[Program]],Program!$A$2:$B$269,2,FALSE)</f>
        <v>DISTANCE EDUCATION</v>
      </c>
      <c r="Y44" s="6" t="str">
        <f>VLOOKUP(Table1[[#This Row],[2-Digit Object Code]],'Object Codes'!$C$2:$D$861,2,FALSE)</f>
        <v>OTHER BENEFITS</v>
      </c>
    </row>
    <row r="45" spans="1:25" x14ac:dyDescent="0.25">
      <c r="A45" s="1" t="s">
        <v>8</v>
      </c>
      <c r="B45" s="1" t="s">
        <v>9</v>
      </c>
      <c r="C45" s="1" t="s">
        <v>10</v>
      </c>
      <c r="D45" s="1" t="s">
        <v>11</v>
      </c>
      <c r="E45" s="1" t="s">
        <v>15</v>
      </c>
      <c r="F45" s="1" t="s">
        <v>12</v>
      </c>
      <c r="G45" s="1" t="s">
        <v>50</v>
      </c>
      <c r="H45" s="1" t="s">
        <v>17</v>
      </c>
      <c r="I45" s="3">
        <v>0</v>
      </c>
      <c r="J45" s="3">
        <v>0</v>
      </c>
      <c r="K45" s="3">
        <v>0</v>
      </c>
      <c r="L45" s="3">
        <v>2.8</v>
      </c>
      <c r="M45" s="3">
        <v>-2.8</v>
      </c>
      <c r="N45" s="3">
        <v>17</v>
      </c>
      <c r="O45" s="3">
        <v>0</v>
      </c>
      <c r="P45" s="3">
        <v>17</v>
      </c>
      <c r="Q45" s="3">
        <v>7</v>
      </c>
      <c r="R45" s="3">
        <v>0</v>
      </c>
      <c r="S45" s="3">
        <v>10</v>
      </c>
      <c r="T45" s="6">
        <f t="shared" si="0"/>
        <v>17</v>
      </c>
      <c r="U45" s="6">
        <f t="shared" si="1"/>
        <v>14.2</v>
      </c>
      <c r="V45" s="9">
        <f t="shared" si="2"/>
        <v>3000</v>
      </c>
      <c r="W45" s="9">
        <f>MID(Table1[[#This Row],[Object]],1,2)*100</f>
        <v>3900</v>
      </c>
      <c r="X45" s="6" t="str">
        <f>VLOOKUP(Table1[[#This Row],[Program]],Program!$A$2:$B$269,2,FALSE)</f>
        <v>DISTANCE EDUCATION</v>
      </c>
      <c r="Y45" s="6" t="str">
        <f>VLOOKUP(Table1[[#This Row],[2-Digit Object Code]],'Object Codes'!$C$2:$D$861,2,FALSE)</f>
        <v>OTHER BENEFITS</v>
      </c>
    </row>
    <row r="46" spans="1:25" x14ac:dyDescent="0.25">
      <c r="A46" s="1" t="s">
        <v>8</v>
      </c>
      <c r="B46" s="1" t="s">
        <v>9</v>
      </c>
      <c r="C46" s="1" t="s">
        <v>10</v>
      </c>
      <c r="D46" s="1" t="s">
        <v>11</v>
      </c>
      <c r="E46" s="1" t="s">
        <v>15</v>
      </c>
      <c r="F46" s="1" t="s">
        <v>12</v>
      </c>
      <c r="G46" s="1" t="s">
        <v>51</v>
      </c>
      <c r="H46" s="1" t="s">
        <v>17</v>
      </c>
      <c r="I46" s="3">
        <v>48</v>
      </c>
      <c r="J46" s="3">
        <v>0</v>
      </c>
      <c r="K46" s="3">
        <v>48</v>
      </c>
      <c r="L46" s="3">
        <v>48</v>
      </c>
      <c r="M46" s="3">
        <v>0</v>
      </c>
      <c r="N46" s="3">
        <v>48</v>
      </c>
      <c r="O46" s="3">
        <v>0</v>
      </c>
      <c r="P46" s="3">
        <v>48</v>
      </c>
      <c r="Q46" s="3">
        <v>20</v>
      </c>
      <c r="R46" s="3">
        <v>0</v>
      </c>
      <c r="S46" s="3">
        <v>28</v>
      </c>
      <c r="T46" s="6">
        <f t="shared" si="0"/>
        <v>0</v>
      </c>
      <c r="U46" s="6">
        <f t="shared" si="1"/>
        <v>0</v>
      </c>
      <c r="V46" s="9">
        <f t="shared" si="2"/>
        <v>3000</v>
      </c>
      <c r="W46" s="9">
        <f>MID(Table1[[#This Row],[Object]],1,2)*100</f>
        <v>3900</v>
      </c>
      <c r="X46" s="6" t="str">
        <f>VLOOKUP(Table1[[#This Row],[Program]],Program!$A$2:$B$269,2,FALSE)</f>
        <v>DISTANCE EDUCATION</v>
      </c>
      <c r="Y46" s="6" t="str">
        <f>VLOOKUP(Table1[[#This Row],[2-Digit Object Code]],'Object Codes'!$C$2:$D$861,2,FALSE)</f>
        <v>OTHER BENEFITS</v>
      </c>
    </row>
    <row r="47" spans="1:25" x14ac:dyDescent="0.25">
      <c r="A47" s="1" t="s">
        <v>8</v>
      </c>
      <c r="B47" s="1" t="s">
        <v>9</v>
      </c>
      <c r="C47" s="1" t="s">
        <v>10</v>
      </c>
      <c r="D47" s="1" t="s">
        <v>11</v>
      </c>
      <c r="E47" s="1" t="s">
        <v>15</v>
      </c>
      <c r="F47" s="1" t="s">
        <v>12</v>
      </c>
      <c r="G47" s="1" t="s">
        <v>51</v>
      </c>
      <c r="H47" s="1" t="s">
        <v>20</v>
      </c>
      <c r="I47" s="3">
        <v>24</v>
      </c>
      <c r="J47" s="3">
        <v>0</v>
      </c>
      <c r="K47" s="3">
        <v>24</v>
      </c>
      <c r="L47" s="3">
        <v>26</v>
      </c>
      <c r="M47" s="3">
        <v>-2</v>
      </c>
      <c r="N47" s="3">
        <v>48</v>
      </c>
      <c r="O47" s="3">
        <v>0</v>
      </c>
      <c r="P47" s="3">
        <v>48</v>
      </c>
      <c r="Q47" s="3">
        <v>20</v>
      </c>
      <c r="R47" s="3">
        <v>0</v>
      </c>
      <c r="S47" s="3">
        <v>28</v>
      </c>
      <c r="T47" s="6">
        <f t="shared" si="0"/>
        <v>24</v>
      </c>
      <c r="U47" s="6">
        <f t="shared" si="1"/>
        <v>22</v>
      </c>
      <c r="V47" s="9">
        <f t="shared" si="2"/>
        <v>3000</v>
      </c>
      <c r="W47" s="9">
        <f>MID(Table1[[#This Row],[Object]],1,2)*100</f>
        <v>3900</v>
      </c>
      <c r="X47" s="6" t="str">
        <f>VLOOKUP(Table1[[#This Row],[Program]],Program!$A$2:$B$269,2,FALSE)</f>
        <v>DISTANCE EDUCATION</v>
      </c>
      <c r="Y47" s="6" t="str">
        <f>VLOOKUP(Table1[[#This Row],[2-Digit Object Code]],'Object Codes'!$C$2:$D$861,2,FALSE)</f>
        <v>OTHER BENEFITS</v>
      </c>
    </row>
    <row r="48" spans="1:25" x14ac:dyDescent="0.25">
      <c r="A48" s="1" t="s">
        <v>8</v>
      </c>
      <c r="B48" s="1" t="s">
        <v>9</v>
      </c>
      <c r="C48" s="1" t="s">
        <v>10</v>
      </c>
      <c r="D48" s="1" t="s">
        <v>11</v>
      </c>
      <c r="E48" s="1" t="s">
        <v>15</v>
      </c>
      <c r="F48" s="1" t="s">
        <v>12</v>
      </c>
      <c r="G48" s="1" t="s">
        <v>52</v>
      </c>
      <c r="H48" s="1" t="s">
        <v>17</v>
      </c>
      <c r="I48" s="3">
        <v>17</v>
      </c>
      <c r="J48" s="3">
        <v>0</v>
      </c>
      <c r="K48" s="3">
        <v>17</v>
      </c>
      <c r="L48" s="3">
        <v>14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6">
        <f t="shared" si="0"/>
        <v>-17</v>
      </c>
      <c r="U48" s="6">
        <f t="shared" si="1"/>
        <v>-14</v>
      </c>
      <c r="V48" s="9">
        <f t="shared" si="2"/>
        <v>3000</v>
      </c>
      <c r="W48" s="9">
        <f>MID(Table1[[#This Row],[Object]],1,2)*100</f>
        <v>3900</v>
      </c>
      <c r="X48" s="6" t="str">
        <f>VLOOKUP(Table1[[#This Row],[Program]],Program!$A$2:$B$269,2,FALSE)</f>
        <v>DISTANCE EDUCATION</v>
      </c>
      <c r="Y48" s="6" t="str">
        <f>VLOOKUP(Table1[[#This Row],[2-Digit Object Code]],'Object Codes'!$C$2:$D$861,2,FALSE)</f>
        <v>OTHER BENEFITS</v>
      </c>
    </row>
    <row r="49" spans="1:25" x14ac:dyDescent="0.25">
      <c r="A49" s="1" t="s">
        <v>8</v>
      </c>
      <c r="B49" s="1" t="s">
        <v>9</v>
      </c>
      <c r="C49" s="1" t="s">
        <v>10</v>
      </c>
      <c r="D49" s="1" t="s">
        <v>11</v>
      </c>
      <c r="E49" s="1" t="s">
        <v>15</v>
      </c>
      <c r="F49" s="1" t="s">
        <v>12</v>
      </c>
      <c r="G49" s="1" t="s">
        <v>53</v>
      </c>
      <c r="H49" s="1" t="s">
        <v>20</v>
      </c>
      <c r="I49" s="3">
        <v>500</v>
      </c>
      <c r="J49" s="3">
        <v>0</v>
      </c>
      <c r="K49" s="3">
        <v>500</v>
      </c>
      <c r="L49" s="3">
        <v>0</v>
      </c>
      <c r="M49" s="3">
        <v>500</v>
      </c>
      <c r="N49" s="3">
        <v>500</v>
      </c>
      <c r="O49" s="3">
        <v>0</v>
      </c>
      <c r="P49" s="3">
        <v>500</v>
      </c>
      <c r="Q49" s="3">
        <v>0</v>
      </c>
      <c r="R49" s="3">
        <v>0</v>
      </c>
      <c r="S49" s="3">
        <v>500</v>
      </c>
      <c r="T49" s="6">
        <f t="shared" si="0"/>
        <v>0</v>
      </c>
      <c r="U49" s="6">
        <f t="shared" si="1"/>
        <v>500</v>
      </c>
      <c r="V49" s="9">
        <f t="shared" si="2"/>
        <v>4000</v>
      </c>
      <c r="W49" s="9">
        <f>MID(Table1[[#This Row],[Object]],1,2)*100</f>
        <v>4200</v>
      </c>
      <c r="X49" s="6" t="str">
        <f>VLOOKUP(Table1[[#This Row],[Program]],Program!$A$2:$B$269,2,FALSE)</f>
        <v>DISTANCE EDUCATION</v>
      </c>
      <c r="Y49" s="6" t="str">
        <f>VLOOKUP(Table1[[#This Row],[2-Digit Object Code]],'Object Codes'!$C$2:$D$861,2,FALSE)</f>
        <v>BOOK,MAGAZINE&amp;PERIOD-DIST.USE</v>
      </c>
    </row>
    <row r="50" spans="1:25" x14ac:dyDescent="0.25">
      <c r="A50" s="1" t="s">
        <v>8</v>
      </c>
      <c r="B50" s="1" t="s">
        <v>9</v>
      </c>
      <c r="C50" s="1" t="s">
        <v>10</v>
      </c>
      <c r="D50" s="1" t="s">
        <v>11</v>
      </c>
      <c r="E50" s="1" t="s">
        <v>15</v>
      </c>
      <c r="F50" s="1" t="s">
        <v>12</v>
      </c>
      <c r="G50" s="1" t="s">
        <v>54</v>
      </c>
      <c r="H50" s="1" t="s">
        <v>20</v>
      </c>
      <c r="I50" s="3">
        <v>500</v>
      </c>
      <c r="J50" s="3">
        <v>0</v>
      </c>
      <c r="K50" s="3">
        <v>500</v>
      </c>
      <c r="L50" s="3">
        <v>0</v>
      </c>
      <c r="M50" s="3">
        <v>500</v>
      </c>
      <c r="N50" s="3">
        <v>500</v>
      </c>
      <c r="O50" s="3">
        <v>0</v>
      </c>
      <c r="P50" s="3">
        <v>500</v>
      </c>
      <c r="Q50" s="3">
        <v>0</v>
      </c>
      <c r="R50" s="3">
        <v>0</v>
      </c>
      <c r="S50" s="3">
        <v>500</v>
      </c>
      <c r="T50" s="6">
        <f t="shared" si="0"/>
        <v>0</v>
      </c>
      <c r="U50" s="6">
        <f t="shared" si="1"/>
        <v>500</v>
      </c>
      <c r="V50" s="9">
        <f t="shared" si="2"/>
        <v>4000</v>
      </c>
      <c r="W50" s="9">
        <f>MID(Table1[[#This Row],[Object]],1,2)*100</f>
        <v>4200</v>
      </c>
      <c r="X50" s="6" t="str">
        <f>VLOOKUP(Table1[[#This Row],[Program]],Program!$A$2:$B$269,2,FALSE)</f>
        <v>DISTANCE EDUCATION</v>
      </c>
      <c r="Y50" s="6" t="str">
        <f>VLOOKUP(Table1[[#This Row],[2-Digit Object Code]],'Object Codes'!$C$2:$D$861,2,FALSE)</f>
        <v>BOOK,MAGAZINE&amp;PERIOD-DIST.USE</v>
      </c>
    </row>
    <row r="51" spans="1:25" x14ac:dyDescent="0.25">
      <c r="A51" s="1" t="s">
        <v>8</v>
      </c>
      <c r="B51" s="1" t="s">
        <v>9</v>
      </c>
      <c r="C51" s="1" t="s">
        <v>10</v>
      </c>
      <c r="D51" s="1" t="s">
        <v>11</v>
      </c>
      <c r="E51" s="1" t="s">
        <v>15</v>
      </c>
      <c r="F51" s="1" t="s">
        <v>12</v>
      </c>
      <c r="G51" s="1" t="s">
        <v>55</v>
      </c>
      <c r="H51" s="1" t="s">
        <v>20</v>
      </c>
      <c r="I51" s="3">
        <v>2000</v>
      </c>
      <c r="J51" s="3">
        <v>0</v>
      </c>
      <c r="K51" s="3">
        <v>2000</v>
      </c>
      <c r="L51" s="3">
        <v>1957</v>
      </c>
      <c r="M51" s="3">
        <v>43</v>
      </c>
      <c r="N51" s="3">
        <v>2000</v>
      </c>
      <c r="O51" s="3">
        <v>0</v>
      </c>
      <c r="P51" s="3">
        <v>2000</v>
      </c>
      <c r="Q51" s="3">
        <v>1835.46</v>
      </c>
      <c r="R51" s="3">
        <v>0</v>
      </c>
      <c r="S51" s="3">
        <v>164.54</v>
      </c>
      <c r="T51" s="6">
        <f t="shared" si="0"/>
        <v>0</v>
      </c>
      <c r="U51" s="6">
        <f t="shared" si="1"/>
        <v>43</v>
      </c>
      <c r="V51" s="9">
        <f t="shared" si="2"/>
        <v>4000</v>
      </c>
      <c r="W51" s="9">
        <f>MID(Table1[[#This Row],[Object]],1,2)*100</f>
        <v>4400</v>
      </c>
      <c r="X51" s="6" t="str">
        <f>VLOOKUP(Table1[[#This Row],[Program]],Program!$A$2:$B$269,2,FALSE)</f>
        <v>DISTANCE EDUCATION</v>
      </c>
      <c r="Y51" s="6" t="str">
        <f>VLOOKUP(Table1[[#This Row],[2-Digit Object Code]],'Object Codes'!$C$2:$D$861,2,FALSE)</f>
        <v>MEDIA AND SOFTWARE-DISTRCT USE</v>
      </c>
    </row>
    <row r="52" spans="1:25" x14ac:dyDescent="0.25">
      <c r="A52" s="1" t="s">
        <v>8</v>
      </c>
      <c r="B52" s="1" t="s">
        <v>9</v>
      </c>
      <c r="C52" s="1" t="s">
        <v>10</v>
      </c>
      <c r="D52" s="1" t="s">
        <v>11</v>
      </c>
      <c r="E52" s="1" t="s">
        <v>15</v>
      </c>
      <c r="F52" s="1" t="s">
        <v>12</v>
      </c>
      <c r="G52" s="1" t="s">
        <v>56</v>
      </c>
      <c r="H52" s="1" t="s">
        <v>20</v>
      </c>
      <c r="I52" s="3">
        <v>4000</v>
      </c>
      <c r="J52" s="3">
        <v>9000</v>
      </c>
      <c r="K52" s="3">
        <v>13000</v>
      </c>
      <c r="L52" s="3">
        <v>7327.37</v>
      </c>
      <c r="M52" s="3">
        <v>5672.63</v>
      </c>
      <c r="N52" s="3">
        <v>4000</v>
      </c>
      <c r="O52" s="3">
        <v>0</v>
      </c>
      <c r="P52" s="3">
        <v>4000</v>
      </c>
      <c r="Q52" s="3">
        <v>1910.86</v>
      </c>
      <c r="R52" s="3">
        <v>869.38</v>
      </c>
      <c r="S52" s="3">
        <v>1219.76</v>
      </c>
      <c r="T52" s="6">
        <f t="shared" si="0"/>
        <v>0</v>
      </c>
      <c r="U52" s="6">
        <f t="shared" si="1"/>
        <v>-3327.37</v>
      </c>
      <c r="V52" s="9">
        <f t="shared" si="2"/>
        <v>4000</v>
      </c>
      <c r="W52" s="9">
        <f>MID(Table1[[#This Row],[Object]],1,2)*100</f>
        <v>4500</v>
      </c>
      <c r="X52" s="6" t="str">
        <f>VLOOKUP(Table1[[#This Row],[Program]],Program!$A$2:$B$269,2,FALSE)</f>
        <v>DISTANCE EDUCATION</v>
      </c>
      <c r="Y52" s="6" t="str">
        <f>VLOOKUP(Table1[[#This Row],[2-Digit Object Code]],'Object Codes'!$C$2:$D$861,2,FALSE)</f>
        <v>NONINSTRUCTIONAL SUPPLIES</v>
      </c>
    </row>
    <row r="53" spans="1:25" x14ac:dyDescent="0.25">
      <c r="A53" s="1" t="s">
        <v>8</v>
      </c>
      <c r="B53" s="1" t="s">
        <v>9</v>
      </c>
      <c r="C53" s="1" t="s">
        <v>10</v>
      </c>
      <c r="D53" s="1" t="s">
        <v>11</v>
      </c>
      <c r="E53" s="1" t="s">
        <v>15</v>
      </c>
      <c r="F53" s="1" t="s">
        <v>12</v>
      </c>
      <c r="G53" s="1" t="s">
        <v>57</v>
      </c>
      <c r="H53" s="1" t="s">
        <v>20</v>
      </c>
      <c r="I53" s="3">
        <v>10000</v>
      </c>
      <c r="J53" s="3">
        <v>-10000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6">
        <f t="shared" si="0"/>
        <v>-10000</v>
      </c>
      <c r="U53" s="6">
        <f t="shared" si="1"/>
        <v>0</v>
      </c>
      <c r="V53" s="9">
        <f t="shared" si="2"/>
        <v>5000</v>
      </c>
      <c r="W53" s="9">
        <f>MID(Table1[[#This Row],[Object]],1,2)*100</f>
        <v>5100</v>
      </c>
      <c r="X53" s="6" t="str">
        <f>VLOOKUP(Table1[[#This Row],[Program]],Program!$A$2:$B$269,2,FALSE)</f>
        <v>DISTANCE EDUCATION</v>
      </c>
      <c r="Y53" s="6" t="str">
        <f>VLOOKUP(Table1[[#This Row],[2-Digit Object Code]],'Object Codes'!$C$2:$D$861,2,FALSE)</f>
        <v>PERSON&amp;CONSULTANT SVC-DIST USE</v>
      </c>
    </row>
    <row r="54" spans="1:25" x14ac:dyDescent="0.25">
      <c r="A54" s="1" t="s">
        <v>8</v>
      </c>
      <c r="B54" s="1" t="s">
        <v>9</v>
      </c>
      <c r="C54" s="1" t="s">
        <v>10</v>
      </c>
      <c r="D54" s="1" t="s">
        <v>11</v>
      </c>
      <c r="E54" s="1" t="s">
        <v>15</v>
      </c>
      <c r="F54" s="1" t="s">
        <v>12</v>
      </c>
      <c r="G54" s="1" t="s">
        <v>58</v>
      </c>
      <c r="H54" s="1" t="s">
        <v>20</v>
      </c>
      <c r="I54" s="3">
        <v>12490</v>
      </c>
      <c r="J54" s="3">
        <v>3000</v>
      </c>
      <c r="K54" s="3">
        <v>15490</v>
      </c>
      <c r="L54" s="3">
        <v>11380.64</v>
      </c>
      <c r="M54" s="3">
        <v>4109.3599999999997</v>
      </c>
      <c r="N54" s="3">
        <v>20490</v>
      </c>
      <c r="O54" s="3">
        <v>0</v>
      </c>
      <c r="P54" s="3">
        <v>20490</v>
      </c>
      <c r="Q54" s="3">
        <v>11717.71</v>
      </c>
      <c r="R54" s="3">
        <v>3940</v>
      </c>
      <c r="S54" s="3">
        <v>4832.29</v>
      </c>
      <c r="T54" s="6">
        <f t="shared" si="0"/>
        <v>8000</v>
      </c>
      <c r="U54" s="6">
        <f t="shared" si="1"/>
        <v>9109.36</v>
      </c>
      <c r="V54" s="9">
        <f t="shared" si="2"/>
        <v>5000</v>
      </c>
      <c r="W54" s="9">
        <f>MID(Table1[[#This Row],[Object]],1,2)*100</f>
        <v>5200</v>
      </c>
      <c r="X54" s="6" t="str">
        <f>VLOOKUP(Table1[[#This Row],[Program]],Program!$A$2:$B$269,2,FALSE)</f>
        <v>DISTANCE EDUCATION</v>
      </c>
      <c r="Y54" s="6" t="str">
        <f>VLOOKUP(Table1[[#This Row],[2-Digit Object Code]],'Object Codes'!$C$2:$D$861,2,FALSE)</f>
        <v>TRAVEL &amp; CONFERENCE EXPENSES</v>
      </c>
    </row>
    <row r="55" spans="1:25" x14ac:dyDescent="0.25">
      <c r="A55" s="1" t="s">
        <v>8</v>
      </c>
      <c r="B55" s="1" t="s">
        <v>9</v>
      </c>
      <c r="C55" s="1" t="s">
        <v>10</v>
      </c>
      <c r="D55" s="1" t="s">
        <v>11</v>
      </c>
      <c r="E55" s="1" t="s">
        <v>15</v>
      </c>
      <c r="F55" s="1" t="s">
        <v>12</v>
      </c>
      <c r="G55" s="1" t="s">
        <v>59</v>
      </c>
      <c r="H55" s="1" t="s">
        <v>17</v>
      </c>
      <c r="I55" s="3">
        <v>8400</v>
      </c>
      <c r="J55" s="3">
        <v>0</v>
      </c>
      <c r="K55" s="3">
        <v>8400</v>
      </c>
      <c r="L55" s="3">
        <v>7560</v>
      </c>
      <c r="M55" s="3">
        <v>840</v>
      </c>
      <c r="N55" s="3">
        <v>8400</v>
      </c>
      <c r="O55" s="3">
        <v>0</v>
      </c>
      <c r="P55" s="3">
        <v>8400</v>
      </c>
      <c r="Q55" s="3">
        <v>3150</v>
      </c>
      <c r="R55" s="3">
        <v>0</v>
      </c>
      <c r="S55" s="3">
        <v>5250</v>
      </c>
      <c r="T55" s="6">
        <f t="shared" si="0"/>
        <v>0</v>
      </c>
      <c r="U55" s="6">
        <f t="shared" si="1"/>
        <v>840</v>
      </c>
      <c r="V55" s="9">
        <f t="shared" si="2"/>
        <v>5000</v>
      </c>
      <c r="W55" s="9">
        <f>MID(Table1[[#This Row],[Object]],1,2)*100</f>
        <v>5200</v>
      </c>
      <c r="X55" s="6" t="str">
        <f>VLOOKUP(Table1[[#This Row],[Program]],Program!$A$2:$B$269,2,FALSE)</f>
        <v>DISTANCE EDUCATION</v>
      </c>
      <c r="Y55" s="6" t="str">
        <f>VLOOKUP(Table1[[#This Row],[2-Digit Object Code]],'Object Codes'!$C$2:$D$861,2,FALSE)</f>
        <v>TRAVEL &amp; CONFERENCE EXPENSES</v>
      </c>
    </row>
    <row r="56" spans="1:25" x14ac:dyDescent="0.25">
      <c r="A56" s="1" t="s">
        <v>8</v>
      </c>
      <c r="B56" s="1" t="s">
        <v>9</v>
      </c>
      <c r="C56" s="1" t="s">
        <v>10</v>
      </c>
      <c r="D56" s="1" t="s">
        <v>11</v>
      </c>
      <c r="E56" s="1" t="s">
        <v>15</v>
      </c>
      <c r="F56" s="1" t="s">
        <v>12</v>
      </c>
      <c r="G56" s="1" t="s">
        <v>60</v>
      </c>
      <c r="H56" s="1" t="s">
        <v>17</v>
      </c>
      <c r="I56" s="3">
        <v>840</v>
      </c>
      <c r="J56" s="3">
        <v>0</v>
      </c>
      <c r="K56" s="3">
        <v>840</v>
      </c>
      <c r="L56" s="3">
        <v>420</v>
      </c>
      <c r="M56" s="3">
        <v>420</v>
      </c>
      <c r="N56" s="3">
        <v>840</v>
      </c>
      <c r="O56" s="3">
        <v>0</v>
      </c>
      <c r="P56" s="3">
        <v>840</v>
      </c>
      <c r="Q56" s="3">
        <v>140</v>
      </c>
      <c r="R56" s="3">
        <v>0</v>
      </c>
      <c r="S56" s="3">
        <v>700</v>
      </c>
      <c r="T56" s="6">
        <f t="shared" si="0"/>
        <v>0</v>
      </c>
      <c r="U56" s="6">
        <f t="shared" si="1"/>
        <v>420</v>
      </c>
      <c r="V56" s="9">
        <f t="shared" si="2"/>
        <v>5000</v>
      </c>
      <c r="W56" s="9">
        <f>MID(Table1[[#This Row],[Object]],1,2)*100</f>
        <v>5200</v>
      </c>
      <c r="X56" s="6" t="str">
        <f>VLOOKUP(Table1[[#This Row],[Program]],Program!$A$2:$B$269,2,FALSE)</f>
        <v>DISTANCE EDUCATION</v>
      </c>
      <c r="Y56" s="6" t="str">
        <f>VLOOKUP(Table1[[#This Row],[2-Digit Object Code]],'Object Codes'!$C$2:$D$861,2,FALSE)</f>
        <v>TRAVEL &amp; CONFERENCE EXPENSES</v>
      </c>
    </row>
    <row r="57" spans="1:25" x14ac:dyDescent="0.25">
      <c r="A57" s="1" t="s">
        <v>8</v>
      </c>
      <c r="B57" s="1" t="s">
        <v>9</v>
      </c>
      <c r="C57" s="1" t="s">
        <v>10</v>
      </c>
      <c r="D57" s="1" t="s">
        <v>11</v>
      </c>
      <c r="E57" s="1" t="s">
        <v>15</v>
      </c>
      <c r="F57" s="1" t="s">
        <v>12</v>
      </c>
      <c r="G57" s="1" t="s">
        <v>61</v>
      </c>
      <c r="H57" s="1" t="s">
        <v>17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840</v>
      </c>
      <c r="O57" s="3">
        <v>0</v>
      </c>
      <c r="P57" s="3">
        <v>840</v>
      </c>
      <c r="Q57" s="3">
        <v>35</v>
      </c>
      <c r="R57" s="3">
        <v>0</v>
      </c>
      <c r="S57" s="3">
        <v>805</v>
      </c>
      <c r="T57" s="6">
        <f t="shared" si="0"/>
        <v>840</v>
      </c>
      <c r="U57" s="6">
        <f t="shared" si="1"/>
        <v>840</v>
      </c>
      <c r="V57" s="9">
        <f t="shared" si="2"/>
        <v>5000</v>
      </c>
      <c r="W57" s="9">
        <f>MID(Table1[[#This Row],[Object]],1,2)*100</f>
        <v>5200</v>
      </c>
      <c r="X57" s="6" t="str">
        <f>VLOOKUP(Table1[[#This Row],[Program]],Program!$A$2:$B$269,2,FALSE)</f>
        <v>DISTANCE EDUCATION</v>
      </c>
      <c r="Y57" s="6" t="str">
        <f>VLOOKUP(Table1[[#This Row],[2-Digit Object Code]],'Object Codes'!$C$2:$D$861,2,FALSE)</f>
        <v>TRAVEL &amp; CONFERENCE EXPENSES</v>
      </c>
    </row>
    <row r="58" spans="1:25" x14ac:dyDescent="0.25">
      <c r="A58" s="1" t="s">
        <v>8</v>
      </c>
      <c r="B58" s="1" t="s">
        <v>9</v>
      </c>
      <c r="C58" s="1" t="s">
        <v>10</v>
      </c>
      <c r="D58" s="1" t="s">
        <v>11</v>
      </c>
      <c r="E58" s="1" t="s">
        <v>15</v>
      </c>
      <c r="F58" s="1" t="s">
        <v>12</v>
      </c>
      <c r="G58" s="1" t="s">
        <v>62</v>
      </c>
      <c r="H58" s="1" t="s">
        <v>20</v>
      </c>
      <c r="I58" s="3">
        <v>1000</v>
      </c>
      <c r="J58" s="3">
        <v>0</v>
      </c>
      <c r="K58" s="3">
        <v>1000</v>
      </c>
      <c r="L58" s="3">
        <v>483.24</v>
      </c>
      <c r="M58" s="3">
        <v>516.76</v>
      </c>
      <c r="N58" s="3">
        <v>1000</v>
      </c>
      <c r="O58" s="3">
        <v>0</v>
      </c>
      <c r="P58" s="3">
        <v>1000</v>
      </c>
      <c r="Q58" s="3">
        <v>202.17</v>
      </c>
      <c r="R58" s="3">
        <v>637.83000000000004</v>
      </c>
      <c r="S58" s="3">
        <v>160</v>
      </c>
      <c r="T58" s="6">
        <f t="shared" si="0"/>
        <v>0</v>
      </c>
      <c r="U58" s="6">
        <f t="shared" si="1"/>
        <v>516.76</v>
      </c>
      <c r="V58" s="9">
        <f t="shared" si="2"/>
        <v>5000</v>
      </c>
      <c r="W58" s="9">
        <f>MID(Table1[[#This Row],[Object]],1,2)*100</f>
        <v>5200</v>
      </c>
      <c r="X58" s="6" t="str">
        <f>VLOOKUP(Table1[[#This Row],[Program]],Program!$A$2:$B$269,2,FALSE)</f>
        <v>DISTANCE EDUCATION</v>
      </c>
      <c r="Y58" s="6" t="str">
        <f>VLOOKUP(Table1[[#This Row],[2-Digit Object Code]],'Object Codes'!$C$2:$D$861,2,FALSE)</f>
        <v>TRAVEL &amp; CONFERENCE EXPENSES</v>
      </c>
    </row>
    <row r="59" spans="1:25" x14ac:dyDescent="0.25">
      <c r="A59" s="1" t="s">
        <v>8</v>
      </c>
      <c r="B59" s="1" t="s">
        <v>9</v>
      </c>
      <c r="C59" s="1" t="s">
        <v>10</v>
      </c>
      <c r="D59" s="1" t="s">
        <v>11</v>
      </c>
      <c r="E59" s="1" t="s">
        <v>15</v>
      </c>
      <c r="F59" s="1" t="s">
        <v>12</v>
      </c>
      <c r="G59" s="1" t="s">
        <v>63</v>
      </c>
      <c r="H59" s="1" t="s">
        <v>20</v>
      </c>
      <c r="I59" s="3">
        <v>2000</v>
      </c>
      <c r="J59" s="3">
        <v>0</v>
      </c>
      <c r="K59" s="3">
        <v>2000</v>
      </c>
      <c r="L59" s="3">
        <v>473.4</v>
      </c>
      <c r="M59" s="3">
        <v>1526.6</v>
      </c>
      <c r="N59" s="3">
        <v>2000</v>
      </c>
      <c r="O59" s="3">
        <v>0</v>
      </c>
      <c r="P59" s="3">
        <v>2000</v>
      </c>
      <c r="Q59" s="3">
        <v>1712.99</v>
      </c>
      <c r="R59" s="3">
        <v>248.41</v>
      </c>
      <c r="S59" s="3">
        <v>38.6</v>
      </c>
      <c r="T59" s="6">
        <f t="shared" si="0"/>
        <v>0</v>
      </c>
      <c r="U59" s="6">
        <f t="shared" si="1"/>
        <v>1526.6</v>
      </c>
      <c r="V59" s="9">
        <f t="shared" si="2"/>
        <v>5000</v>
      </c>
      <c r="W59" s="9">
        <f>MID(Table1[[#This Row],[Object]],1,2)*100</f>
        <v>5300</v>
      </c>
      <c r="X59" s="6" t="str">
        <f>VLOOKUP(Table1[[#This Row],[Program]],Program!$A$2:$B$269,2,FALSE)</f>
        <v>DISTANCE EDUCATION</v>
      </c>
      <c r="Y59" s="6" t="str">
        <f>VLOOKUP(Table1[[#This Row],[2-Digit Object Code]],'Object Codes'!$C$2:$D$861,2,FALSE)</f>
        <v>POST/DUES/MEMBERSHIPS-DIST.USE</v>
      </c>
    </row>
    <row r="60" spans="1:25" x14ac:dyDescent="0.25">
      <c r="A60" s="1" t="s">
        <v>8</v>
      </c>
      <c r="B60" s="1" t="s">
        <v>9</v>
      </c>
      <c r="C60" s="1" t="s">
        <v>10</v>
      </c>
      <c r="D60" s="1" t="s">
        <v>11</v>
      </c>
      <c r="E60" s="1" t="s">
        <v>15</v>
      </c>
      <c r="F60" s="1" t="s">
        <v>12</v>
      </c>
      <c r="G60" s="1" t="s">
        <v>64</v>
      </c>
      <c r="H60" s="1" t="s">
        <v>20</v>
      </c>
      <c r="I60" s="3">
        <v>500</v>
      </c>
      <c r="J60" s="3">
        <v>0</v>
      </c>
      <c r="K60" s="3">
        <v>500</v>
      </c>
      <c r="L60" s="3">
        <v>0</v>
      </c>
      <c r="M60" s="3">
        <v>500</v>
      </c>
      <c r="N60" s="3">
        <v>500</v>
      </c>
      <c r="O60" s="3">
        <v>0</v>
      </c>
      <c r="P60" s="3">
        <v>500</v>
      </c>
      <c r="Q60" s="3">
        <v>0</v>
      </c>
      <c r="R60" s="3">
        <v>0</v>
      </c>
      <c r="S60" s="3">
        <v>500</v>
      </c>
      <c r="T60" s="6">
        <f t="shared" si="0"/>
        <v>0</v>
      </c>
      <c r="U60" s="6">
        <f t="shared" si="1"/>
        <v>500</v>
      </c>
      <c r="V60" s="9">
        <f t="shared" si="2"/>
        <v>5000</v>
      </c>
      <c r="W60" s="9">
        <f>MID(Table1[[#This Row],[Object]],1,2)*100</f>
        <v>5300</v>
      </c>
      <c r="X60" s="6" t="str">
        <f>VLOOKUP(Table1[[#This Row],[Program]],Program!$A$2:$B$269,2,FALSE)</f>
        <v>DISTANCE EDUCATION</v>
      </c>
      <c r="Y60" s="6" t="str">
        <f>VLOOKUP(Table1[[#This Row],[2-Digit Object Code]],'Object Codes'!$C$2:$D$861,2,FALSE)</f>
        <v>POST/DUES/MEMBERSHIPS-DIST.USE</v>
      </c>
    </row>
    <row r="61" spans="1:25" x14ac:dyDescent="0.25">
      <c r="A61" s="1" t="s">
        <v>8</v>
      </c>
      <c r="B61" s="1" t="s">
        <v>9</v>
      </c>
      <c r="C61" s="1" t="s">
        <v>10</v>
      </c>
      <c r="D61" s="1" t="s">
        <v>11</v>
      </c>
      <c r="E61" s="1" t="s">
        <v>15</v>
      </c>
      <c r="F61" s="1" t="s">
        <v>12</v>
      </c>
      <c r="G61" s="1" t="s">
        <v>65</v>
      </c>
      <c r="H61" s="1" t="s">
        <v>66</v>
      </c>
      <c r="I61" s="3">
        <v>2500</v>
      </c>
      <c r="J61" s="3">
        <v>0</v>
      </c>
      <c r="K61" s="3">
        <v>2500</v>
      </c>
      <c r="L61" s="3">
        <v>1969.21</v>
      </c>
      <c r="M61" s="3">
        <v>530.79</v>
      </c>
      <c r="N61" s="3">
        <v>2500</v>
      </c>
      <c r="O61" s="3">
        <v>0</v>
      </c>
      <c r="P61" s="3">
        <v>2500</v>
      </c>
      <c r="Q61" s="3">
        <v>734.66</v>
      </c>
      <c r="R61" s="3">
        <v>1545.94</v>
      </c>
      <c r="S61" s="3">
        <v>219.4</v>
      </c>
      <c r="T61" s="6">
        <f t="shared" si="0"/>
        <v>0</v>
      </c>
      <c r="U61" s="6">
        <f t="shared" si="1"/>
        <v>530.79</v>
      </c>
      <c r="V61" s="9">
        <f t="shared" si="2"/>
        <v>5000</v>
      </c>
      <c r="W61" s="9">
        <f>MID(Table1[[#This Row],[Object]],1,2)*100</f>
        <v>5500</v>
      </c>
      <c r="X61" s="6" t="str">
        <f>VLOOKUP(Table1[[#This Row],[Program]],Program!$A$2:$B$269,2,FALSE)</f>
        <v>DISTANCE EDUCATION</v>
      </c>
      <c r="Y61" s="6" t="str">
        <f>VLOOKUP(Table1[[#This Row],[2-Digit Object Code]],'Object Codes'!$C$2:$D$861,2,FALSE)</f>
        <v>UTILITIES &amp; HOUSEKEEP-DIST.USE</v>
      </c>
    </row>
    <row r="62" spans="1:25" x14ac:dyDescent="0.25">
      <c r="A62" s="1" t="s">
        <v>8</v>
      </c>
      <c r="B62" s="1" t="s">
        <v>9</v>
      </c>
      <c r="C62" s="1" t="s">
        <v>10</v>
      </c>
      <c r="D62" s="1" t="s">
        <v>11</v>
      </c>
      <c r="E62" s="1" t="s">
        <v>15</v>
      </c>
      <c r="F62" s="1" t="s">
        <v>12</v>
      </c>
      <c r="G62" s="1" t="s">
        <v>67</v>
      </c>
      <c r="H62" s="1" t="s">
        <v>20</v>
      </c>
      <c r="I62" s="3">
        <v>206500</v>
      </c>
      <c r="J62" s="3">
        <v>7000</v>
      </c>
      <c r="K62" s="3">
        <v>213500</v>
      </c>
      <c r="L62" s="3">
        <v>213500</v>
      </c>
      <c r="M62" s="3">
        <v>0</v>
      </c>
      <c r="N62" s="3">
        <v>7631</v>
      </c>
      <c r="O62" s="3">
        <v>0</v>
      </c>
      <c r="P62" s="3">
        <v>7631</v>
      </c>
      <c r="Q62" s="3">
        <v>2065.5300000000002</v>
      </c>
      <c r="R62" s="3">
        <v>0</v>
      </c>
      <c r="S62" s="3">
        <v>5565.47</v>
      </c>
      <c r="T62" s="6">
        <f t="shared" si="0"/>
        <v>-198869</v>
      </c>
      <c r="U62" s="6">
        <f t="shared" si="1"/>
        <v>-205869</v>
      </c>
      <c r="V62" s="9">
        <f t="shared" si="2"/>
        <v>5000</v>
      </c>
      <c r="W62" s="9">
        <f>MID(Table1[[#This Row],[Object]],1,2)*100</f>
        <v>5600</v>
      </c>
      <c r="X62" s="6" t="str">
        <f>VLOOKUP(Table1[[#This Row],[Program]],Program!$A$2:$B$269,2,FALSE)</f>
        <v>DISTANCE EDUCATION</v>
      </c>
      <c r="Y62" s="6" t="str">
        <f>VLOOKUP(Table1[[#This Row],[2-Digit Object Code]],'Object Codes'!$C$2:$D$861,2,FALSE)</f>
        <v>RENTS,LEASES&amp;REPAIRS-DIST.USE</v>
      </c>
    </row>
    <row r="63" spans="1:25" x14ac:dyDescent="0.25">
      <c r="A63" s="1" t="s">
        <v>8</v>
      </c>
      <c r="B63" s="1" t="s">
        <v>9</v>
      </c>
      <c r="C63" s="1" t="s">
        <v>10</v>
      </c>
      <c r="D63" s="1" t="s">
        <v>11</v>
      </c>
      <c r="E63" s="1" t="s">
        <v>15</v>
      </c>
      <c r="F63" s="1" t="s">
        <v>12</v>
      </c>
      <c r="G63" s="1" t="s">
        <v>68</v>
      </c>
      <c r="H63" s="1" t="s">
        <v>20</v>
      </c>
      <c r="I63" s="3">
        <v>9000</v>
      </c>
      <c r="J63" s="3">
        <v>-9000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6">
        <f t="shared" si="0"/>
        <v>-9000</v>
      </c>
      <c r="U63" s="6">
        <f t="shared" si="1"/>
        <v>0</v>
      </c>
      <c r="V63" s="9">
        <f t="shared" si="2"/>
        <v>5000</v>
      </c>
      <c r="W63" s="9">
        <f>MID(Table1[[#This Row],[Object]],1,2)*100</f>
        <v>5800</v>
      </c>
      <c r="X63" s="6" t="str">
        <f>VLOOKUP(Table1[[#This Row],[Program]],Program!$A$2:$B$269,2,FALSE)</f>
        <v>DISTANCE EDUCATION</v>
      </c>
      <c r="Y63" s="6" t="str">
        <f>VLOOKUP(Table1[[#This Row],[2-Digit Object Code]],'Object Codes'!$C$2:$D$861,2,FALSE)</f>
        <v>OTHER OPERATING EXP-DIST. USE</v>
      </c>
    </row>
    <row r="64" spans="1:25" x14ac:dyDescent="0.25">
      <c r="A64" s="1" t="s">
        <v>8</v>
      </c>
      <c r="B64" s="1" t="s">
        <v>9</v>
      </c>
      <c r="C64" s="1" t="s">
        <v>10</v>
      </c>
      <c r="D64" s="1" t="s">
        <v>11</v>
      </c>
      <c r="E64" s="1" t="s">
        <v>15</v>
      </c>
      <c r="F64" s="1" t="s">
        <v>12</v>
      </c>
      <c r="G64" s="1" t="s">
        <v>69</v>
      </c>
      <c r="H64" s="1" t="s">
        <v>20</v>
      </c>
      <c r="I64" s="3">
        <v>0</v>
      </c>
      <c r="J64" s="3">
        <v>17000</v>
      </c>
      <c r="K64" s="3">
        <v>17000</v>
      </c>
      <c r="L64" s="3">
        <v>16743.5</v>
      </c>
      <c r="M64" s="3">
        <v>256.5</v>
      </c>
      <c r="N64" s="3">
        <v>17000</v>
      </c>
      <c r="O64" s="3">
        <v>-15000</v>
      </c>
      <c r="P64" s="3">
        <v>2000</v>
      </c>
      <c r="Q64" s="3">
        <v>0</v>
      </c>
      <c r="R64" s="3">
        <v>0</v>
      </c>
      <c r="S64" s="3">
        <v>2000</v>
      </c>
      <c r="T64" s="6">
        <f t="shared" si="0"/>
        <v>17000</v>
      </c>
      <c r="U64" s="6">
        <f t="shared" si="1"/>
        <v>256.5</v>
      </c>
      <c r="V64" s="9">
        <f t="shared" si="2"/>
        <v>5000</v>
      </c>
      <c r="W64" s="9">
        <f>MID(Table1[[#This Row],[Object]],1,2)*100</f>
        <v>5800</v>
      </c>
      <c r="X64" s="6" t="str">
        <f>VLOOKUP(Table1[[#This Row],[Program]],Program!$A$2:$B$269,2,FALSE)</f>
        <v>DISTANCE EDUCATION</v>
      </c>
      <c r="Y64" s="6" t="str">
        <f>VLOOKUP(Table1[[#This Row],[2-Digit Object Code]],'Object Codes'!$C$2:$D$861,2,FALSE)</f>
        <v>OTHER OPERATING EXP-DIST. USE</v>
      </c>
    </row>
    <row r="65" spans="1:25" x14ac:dyDescent="0.25">
      <c r="A65" s="1" t="s">
        <v>8</v>
      </c>
      <c r="B65" s="1" t="s">
        <v>9</v>
      </c>
      <c r="C65" s="1" t="s">
        <v>10</v>
      </c>
      <c r="D65" s="1" t="s">
        <v>11</v>
      </c>
      <c r="E65" s="1" t="s">
        <v>15</v>
      </c>
      <c r="F65" s="1" t="s">
        <v>12</v>
      </c>
      <c r="G65" s="1" t="s">
        <v>70</v>
      </c>
      <c r="H65" s="1" t="s">
        <v>20</v>
      </c>
      <c r="I65" s="3">
        <v>12345</v>
      </c>
      <c r="J65" s="3">
        <v>13000</v>
      </c>
      <c r="K65" s="3">
        <v>25345</v>
      </c>
      <c r="L65" s="3">
        <v>22839.53</v>
      </c>
      <c r="M65" s="3">
        <v>2505.4699999999998</v>
      </c>
      <c r="N65" s="3">
        <v>59345</v>
      </c>
      <c r="O65" s="3">
        <v>15000</v>
      </c>
      <c r="P65" s="3">
        <v>74345</v>
      </c>
      <c r="Q65" s="3">
        <v>17365.61</v>
      </c>
      <c r="R65" s="3">
        <v>1815.99</v>
      </c>
      <c r="S65" s="3">
        <v>55163.4</v>
      </c>
      <c r="T65" s="6">
        <f t="shared" si="0"/>
        <v>47000</v>
      </c>
      <c r="U65" s="6">
        <f t="shared" si="1"/>
        <v>36505.47</v>
      </c>
      <c r="V65" s="9">
        <f t="shared" si="2"/>
        <v>6000</v>
      </c>
      <c r="W65" s="9">
        <f>MID(Table1[[#This Row],[Object]],1,2)*100</f>
        <v>6400</v>
      </c>
      <c r="X65" s="6" t="str">
        <f>VLOOKUP(Table1[[#This Row],[Program]],Program!$A$2:$B$269,2,FALSE)</f>
        <v>DISTANCE EDUCATION</v>
      </c>
      <c r="Y65" s="6" t="str">
        <f>VLOOKUP(Table1[[#This Row],[2-Digit Object Code]],'Object Codes'!$C$2:$D$861,2,FALSE)</f>
        <v>EQUIP/FURNITURE (EXCLD COMPTR)</v>
      </c>
    </row>
    <row r="66" spans="1:25" x14ac:dyDescent="0.25">
      <c r="A66" s="1" t="s">
        <v>8</v>
      </c>
      <c r="B66" s="1" t="s">
        <v>9</v>
      </c>
      <c r="C66" s="1" t="s">
        <v>10</v>
      </c>
      <c r="D66" s="1" t="s">
        <v>11</v>
      </c>
      <c r="E66" s="1" t="s">
        <v>15</v>
      </c>
      <c r="F66" s="1" t="s">
        <v>71</v>
      </c>
      <c r="G66" s="1" t="s">
        <v>19</v>
      </c>
      <c r="H66" s="1" t="s">
        <v>20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6">
        <f t="shared" ref="T66:T129" si="3">N66-I66</f>
        <v>0</v>
      </c>
      <c r="U66" s="6">
        <f t="shared" ref="U66:U129" si="4">N66-L66</f>
        <v>0</v>
      </c>
      <c r="V66" s="9">
        <f t="shared" ref="V66:V129" si="5">MID(G66,1,1)*1000</f>
        <v>2000</v>
      </c>
      <c r="W66" s="9">
        <f>MID(Table1[[#This Row],[Object]],1,2)*100</f>
        <v>2100</v>
      </c>
      <c r="X66" s="6" t="str">
        <f>VLOOKUP(Table1[[#This Row],[Program]],Program!$A$2:$B$269,2,FALSE)</f>
        <v>DISTANCE EDUCATION</v>
      </c>
      <c r="Y66" s="6" t="str">
        <f>VLOOKUP(Table1[[#This Row],[2-Digit Object Code]],'Object Codes'!$C$2:$D$861,2,FALSE)</f>
        <v>CLASSIFIED MANAGERS-NON-INSTRU</v>
      </c>
    </row>
    <row r="67" spans="1:25" x14ac:dyDescent="0.25">
      <c r="A67" s="1" t="s">
        <v>8</v>
      </c>
      <c r="B67" s="1" t="s">
        <v>9</v>
      </c>
      <c r="C67" s="1" t="s">
        <v>10</v>
      </c>
      <c r="D67" s="1" t="s">
        <v>11</v>
      </c>
      <c r="E67" s="1" t="s">
        <v>15</v>
      </c>
      <c r="F67" s="1" t="s">
        <v>71</v>
      </c>
      <c r="G67" s="1" t="s">
        <v>29</v>
      </c>
      <c r="H67" s="1" t="s">
        <v>20</v>
      </c>
      <c r="I67" s="3">
        <v>112</v>
      </c>
      <c r="J67" s="3">
        <v>0</v>
      </c>
      <c r="K67" s="3">
        <v>112</v>
      </c>
      <c r="L67" s="3">
        <v>0</v>
      </c>
      <c r="M67" s="3">
        <v>112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6">
        <f t="shared" si="3"/>
        <v>-112</v>
      </c>
      <c r="U67" s="6">
        <f t="shared" si="4"/>
        <v>0</v>
      </c>
      <c r="V67" s="9">
        <f t="shared" si="5"/>
        <v>3000</v>
      </c>
      <c r="W67" s="9">
        <f>MID(Table1[[#This Row],[Object]],1,2)*100</f>
        <v>3300</v>
      </c>
      <c r="X67" s="6" t="str">
        <f>VLOOKUP(Table1[[#This Row],[Program]],Program!$A$2:$B$269,2,FALSE)</f>
        <v>DISTANCE EDUCATION</v>
      </c>
      <c r="Y67" s="6" t="str">
        <f>VLOOKUP(Table1[[#This Row],[2-Digit Object Code]],'Object Codes'!$C$2:$D$861,2,FALSE)</f>
        <v>OASDHI/FICA</v>
      </c>
    </row>
    <row r="68" spans="1:25" x14ac:dyDescent="0.25">
      <c r="A68" s="1" t="s">
        <v>8</v>
      </c>
      <c r="B68" s="1" t="s">
        <v>9</v>
      </c>
      <c r="C68" s="1" t="s">
        <v>10</v>
      </c>
      <c r="D68" s="1" t="s">
        <v>11</v>
      </c>
      <c r="E68" s="1" t="s">
        <v>15</v>
      </c>
      <c r="F68" s="1" t="s">
        <v>71</v>
      </c>
      <c r="G68" s="1" t="s">
        <v>30</v>
      </c>
      <c r="H68" s="1" t="s">
        <v>20</v>
      </c>
      <c r="I68" s="3">
        <v>26</v>
      </c>
      <c r="J68" s="3">
        <v>0</v>
      </c>
      <c r="K68" s="3">
        <v>26</v>
      </c>
      <c r="L68" s="3">
        <v>0</v>
      </c>
      <c r="M68" s="3">
        <v>26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6">
        <f t="shared" si="3"/>
        <v>-26</v>
      </c>
      <c r="U68" s="6">
        <f t="shared" si="4"/>
        <v>0</v>
      </c>
      <c r="V68" s="9">
        <f t="shared" si="5"/>
        <v>3000</v>
      </c>
      <c r="W68" s="9">
        <f>MID(Table1[[#This Row],[Object]],1,2)*100</f>
        <v>3300</v>
      </c>
      <c r="X68" s="6" t="str">
        <f>VLOOKUP(Table1[[#This Row],[Program]],Program!$A$2:$B$269,2,FALSE)</f>
        <v>DISTANCE EDUCATION</v>
      </c>
      <c r="Y68" s="6" t="str">
        <f>VLOOKUP(Table1[[#This Row],[2-Digit Object Code]],'Object Codes'!$C$2:$D$861,2,FALSE)</f>
        <v>OASDHI/FICA</v>
      </c>
    </row>
    <row r="69" spans="1:25" x14ac:dyDescent="0.25">
      <c r="A69" s="1" t="s">
        <v>8</v>
      </c>
      <c r="B69" s="1" t="s">
        <v>9</v>
      </c>
      <c r="C69" s="1" t="s">
        <v>10</v>
      </c>
      <c r="D69" s="1" t="s">
        <v>11</v>
      </c>
      <c r="E69" s="1" t="s">
        <v>15</v>
      </c>
      <c r="F69" s="1" t="s">
        <v>71</v>
      </c>
      <c r="G69" s="1" t="s">
        <v>41</v>
      </c>
      <c r="H69" s="1" t="s">
        <v>20</v>
      </c>
      <c r="I69" s="3">
        <v>1</v>
      </c>
      <c r="J69" s="3">
        <v>0</v>
      </c>
      <c r="K69" s="3">
        <v>1</v>
      </c>
      <c r="L69" s="3">
        <v>0</v>
      </c>
      <c r="M69" s="3">
        <v>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6">
        <f t="shared" si="3"/>
        <v>-1</v>
      </c>
      <c r="U69" s="6">
        <f t="shared" si="4"/>
        <v>0</v>
      </c>
      <c r="V69" s="9">
        <f t="shared" si="5"/>
        <v>3000</v>
      </c>
      <c r="W69" s="9">
        <f>MID(Table1[[#This Row],[Object]],1,2)*100</f>
        <v>3500</v>
      </c>
      <c r="X69" s="6" t="str">
        <f>VLOOKUP(Table1[[#This Row],[Program]],Program!$A$2:$B$269,2,FALSE)</f>
        <v>DISTANCE EDUCATION</v>
      </c>
      <c r="Y69" s="6" t="str">
        <f>VLOOKUP(Table1[[#This Row],[2-Digit Object Code]],'Object Codes'!$C$2:$D$861,2,FALSE)</f>
        <v>STATE UNEMPLOYMENT INSURANCE</v>
      </c>
    </row>
    <row r="70" spans="1:25" x14ac:dyDescent="0.25">
      <c r="A70" s="1" t="s">
        <v>8</v>
      </c>
      <c r="B70" s="1" t="s">
        <v>9</v>
      </c>
      <c r="C70" s="1" t="s">
        <v>10</v>
      </c>
      <c r="D70" s="1" t="s">
        <v>11</v>
      </c>
      <c r="E70" s="1" t="s">
        <v>15</v>
      </c>
      <c r="F70" s="1" t="s">
        <v>71</v>
      </c>
      <c r="G70" s="1" t="s">
        <v>54</v>
      </c>
      <c r="H70" s="1" t="s">
        <v>20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6">
        <f t="shared" si="3"/>
        <v>0</v>
      </c>
      <c r="U70" s="6">
        <f t="shared" si="4"/>
        <v>0</v>
      </c>
      <c r="V70" s="9">
        <f t="shared" si="5"/>
        <v>4000</v>
      </c>
      <c r="W70" s="9">
        <f>MID(Table1[[#This Row],[Object]],1,2)*100</f>
        <v>4200</v>
      </c>
      <c r="X70" s="6" t="str">
        <f>VLOOKUP(Table1[[#This Row],[Program]],Program!$A$2:$B$269,2,FALSE)</f>
        <v>DISTANCE EDUCATION</v>
      </c>
      <c r="Y70" s="6" t="str">
        <f>VLOOKUP(Table1[[#This Row],[2-Digit Object Code]],'Object Codes'!$C$2:$D$861,2,FALSE)</f>
        <v>BOOK,MAGAZINE&amp;PERIOD-DIST.USE</v>
      </c>
    </row>
    <row r="71" spans="1:25" x14ac:dyDescent="0.25">
      <c r="A71" s="1" t="s">
        <v>8</v>
      </c>
      <c r="B71" s="1" t="s">
        <v>9</v>
      </c>
      <c r="C71" s="1" t="s">
        <v>10</v>
      </c>
      <c r="D71" s="1" t="s">
        <v>11</v>
      </c>
      <c r="E71" s="1" t="s">
        <v>15</v>
      </c>
      <c r="F71" s="1" t="s">
        <v>71</v>
      </c>
      <c r="G71" s="1" t="s">
        <v>61</v>
      </c>
      <c r="H71" s="1" t="s">
        <v>20</v>
      </c>
      <c r="I71" s="3">
        <v>1800</v>
      </c>
      <c r="J71" s="3">
        <v>0</v>
      </c>
      <c r="K71" s="3">
        <v>1800</v>
      </c>
      <c r="L71" s="3">
        <v>0</v>
      </c>
      <c r="M71" s="3">
        <v>1800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6">
        <f t="shared" si="3"/>
        <v>-1800</v>
      </c>
      <c r="U71" s="6">
        <f t="shared" si="4"/>
        <v>0</v>
      </c>
      <c r="V71" s="9">
        <f t="shared" si="5"/>
        <v>5000</v>
      </c>
      <c r="W71" s="9">
        <f>MID(Table1[[#This Row],[Object]],1,2)*100</f>
        <v>5200</v>
      </c>
      <c r="X71" s="6" t="str">
        <f>VLOOKUP(Table1[[#This Row],[Program]],Program!$A$2:$B$269,2,FALSE)</f>
        <v>DISTANCE EDUCATION</v>
      </c>
      <c r="Y71" s="6" t="str">
        <f>VLOOKUP(Table1[[#This Row],[2-Digit Object Code]],'Object Codes'!$C$2:$D$861,2,FALSE)</f>
        <v>TRAVEL &amp; CONFERENCE EXPENSES</v>
      </c>
    </row>
    <row r="72" spans="1:25" x14ac:dyDescent="0.25">
      <c r="A72" s="1" t="s">
        <v>8</v>
      </c>
      <c r="B72" s="1" t="s">
        <v>9</v>
      </c>
      <c r="C72" s="1" t="s">
        <v>10</v>
      </c>
      <c r="D72" s="1" t="s">
        <v>11</v>
      </c>
      <c r="E72" s="1" t="s">
        <v>15</v>
      </c>
      <c r="F72" s="1" t="s">
        <v>71</v>
      </c>
      <c r="G72" s="1" t="s">
        <v>64</v>
      </c>
      <c r="H72" s="1" t="s">
        <v>20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6">
        <f t="shared" si="3"/>
        <v>0</v>
      </c>
      <c r="U72" s="6">
        <f t="shared" si="4"/>
        <v>0</v>
      </c>
      <c r="V72" s="9">
        <f t="shared" si="5"/>
        <v>5000</v>
      </c>
      <c r="W72" s="9">
        <f>MID(Table1[[#This Row],[Object]],1,2)*100</f>
        <v>5300</v>
      </c>
      <c r="X72" s="6" t="str">
        <f>VLOOKUP(Table1[[#This Row],[Program]],Program!$A$2:$B$269,2,FALSE)</f>
        <v>DISTANCE EDUCATION</v>
      </c>
      <c r="Y72" s="6" t="str">
        <f>VLOOKUP(Table1[[#This Row],[2-Digit Object Code]],'Object Codes'!$C$2:$D$861,2,FALSE)</f>
        <v>POST/DUES/MEMBERSHIPS-DIST.USE</v>
      </c>
    </row>
    <row r="73" spans="1:25" x14ac:dyDescent="0.25">
      <c r="A73" s="1" t="s">
        <v>8</v>
      </c>
      <c r="B73" s="1" t="s">
        <v>9</v>
      </c>
      <c r="C73" s="1" t="s">
        <v>10</v>
      </c>
      <c r="D73" s="1" t="s">
        <v>11</v>
      </c>
      <c r="E73" s="1" t="s">
        <v>72</v>
      </c>
      <c r="F73" s="1" t="s">
        <v>12</v>
      </c>
      <c r="G73" s="1" t="s">
        <v>73</v>
      </c>
      <c r="H73" s="1" t="s">
        <v>74</v>
      </c>
      <c r="I73" s="3">
        <v>700000</v>
      </c>
      <c r="J73" s="3">
        <v>2260440.09</v>
      </c>
      <c r="K73" s="3">
        <v>2960440.09</v>
      </c>
      <c r="L73" s="3">
        <v>2960437.09</v>
      </c>
      <c r="M73" s="3">
        <v>3</v>
      </c>
      <c r="N73" s="3">
        <v>1036000</v>
      </c>
      <c r="O73" s="3">
        <v>0</v>
      </c>
      <c r="P73" s="3">
        <v>1036000</v>
      </c>
      <c r="Q73" s="3">
        <v>431666.67</v>
      </c>
      <c r="R73" s="3">
        <v>0</v>
      </c>
      <c r="S73" s="3">
        <v>604333.32999999996</v>
      </c>
      <c r="T73" s="6">
        <f t="shared" si="3"/>
        <v>336000</v>
      </c>
      <c r="U73" s="6">
        <f t="shared" si="4"/>
        <v>-1924437.0899999999</v>
      </c>
      <c r="V73" s="9">
        <f t="shared" si="5"/>
        <v>7000</v>
      </c>
      <c r="W73" s="9">
        <f>MID(Table1[[#This Row],[Object]],1,2)*100</f>
        <v>7300</v>
      </c>
      <c r="X73" s="6" t="str">
        <f>VLOOKUP(Table1[[#This Row],[Program]],Program!$A$2:$B$269,2,FALSE)</f>
        <v>TELEVISION</v>
      </c>
      <c r="Y73" s="6" t="str">
        <f>VLOOKUP(Table1[[#This Row],[2-Digit Object Code]],'Object Codes'!$C$2:$D$861,2,FALSE)</f>
        <v>INTERFUND TRANSFERS</v>
      </c>
    </row>
    <row r="74" spans="1:25" x14ac:dyDescent="0.25">
      <c r="A74" s="1" t="s">
        <v>8</v>
      </c>
      <c r="B74" s="1" t="s">
        <v>9</v>
      </c>
      <c r="C74" s="1" t="s">
        <v>10</v>
      </c>
      <c r="D74" s="1" t="s">
        <v>11</v>
      </c>
      <c r="E74" s="1" t="s">
        <v>75</v>
      </c>
      <c r="F74" s="1" t="s">
        <v>12</v>
      </c>
      <c r="G74" s="1" t="s">
        <v>16</v>
      </c>
      <c r="H74" s="1" t="s">
        <v>76</v>
      </c>
      <c r="I74" s="3">
        <v>149388</v>
      </c>
      <c r="J74" s="3">
        <v>0</v>
      </c>
      <c r="K74" s="3">
        <v>149388</v>
      </c>
      <c r="L74" s="3">
        <v>155318.04</v>
      </c>
      <c r="M74" s="3">
        <v>-5930.04</v>
      </c>
      <c r="N74" s="3">
        <v>129416</v>
      </c>
      <c r="O74" s="3">
        <v>0</v>
      </c>
      <c r="P74" s="3">
        <v>129416</v>
      </c>
      <c r="Q74" s="3">
        <v>53923.3</v>
      </c>
      <c r="R74" s="3">
        <v>0</v>
      </c>
      <c r="S74" s="3">
        <v>75492.7</v>
      </c>
      <c r="T74" s="6">
        <f t="shared" si="3"/>
        <v>-19972</v>
      </c>
      <c r="U74" s="6">
        <f t="shared" si="4"/>
        <v>-25902.040000000008</v>
      </c>
      <c r="V74" s="9">
        <f t="shared" si="5"/>
        <v>1000</v>
      </c>
      <c r="W74" s="9">
        <f>MID(Table1[[#This Row],[Object]],1,2)*100</f>
        <v>1200</v>
      </c>
      <c r="X74" s="6" t="str">
        <f>VLOOKUP(Table1[[#This Row],[Program]],Program!$A$2:$B$269,2,FALSE)</f>
        <v>PROFESSIONAL DEVELOPMENT CENTR</v>
      </c>
      <c r="Y74" s="6" t="str">
        <f>VLOOKUP(Table1[[#This Row],[2-Digit Object Code]],'Object Codes'!$C$2:$D$861,2,FALSE)</f>
        <v>CONTRACT CERT. ADMINISTRATORS</v>
      </c>
    </row>
    <row r="75" spans="1:25" x14ac:dyDescent="0.25">
      <c r="A75" s="1" t="s">
        <v>8</v>
      </c>
      <c r="B75" s="1" t="s">
        <v>9</v>
      </c>
      <c r="C75" s="1" t="s">
        <v>10</v>
      </c>
      <c r="D75" s="1" t="s">
        <v>11</v>
      </c>
      <c r="E75" s="1" t="s">
        <v>75</v>
      </c>
      <c r="F75" s="1" t="s">
        <v>12</v>
      </c>
      <c r="G75" s="1" t="s">
        <v>19</v>
      </c>
      <c r="H75" s="1" t="s">
        <v>17</v>
      </c>
      <c r="I75" s="3">
        <v>38661</v>
      </c>
      <c r="J75" s="3">
        <v>-18400</v>
      </c>
      <c r="K75" s="3">
        <v>20261</v>
      </c>
      <c r="L75" s="3">
        <v>13155.84</v>
      </c>
      <c r="M75" s="3">
        <v>7105.16</v>
      </c>
      <c r="N75" s="3">
        <v>41309</v>
      </c>
      <c r="O75" s="3">
        <v>-6200</v>
      </c>
      <c r="P75" s="3">
        <v>35109</v>
      </c>
      <c r="Q75" s="3">
        <v>0</v>
      </c>
      <c r="R75" s="3">
        <v>0</v>
      </c>
      <c r="S75" s="3">
        <v>35109</v>
      </c>
      <c r="T75" s="6">
        <f t="shared" si="3"/>
        <v>2648</v>
      </c>
      <c r="U75" s="6">
        <f t="shared" si="4"/>
        <v>28153.16</v>
      </c>
      <c r="V75" s="9">
        <f t="shared" si="5"/>
        <v>2000</v>
      </c>
      <c r="W75" s="9">
        <f>MID(Table1[[#This Row],[Object]],1,2)*100</f>
        <v>2100</v>
      </c>
      <c r="X75" s="6" t="str">
        <f>VLOOKUP(Table1[[#This Row],[Program]],Program!$A$2:$B$269,2,FALSE)</f>
        <v>PROFESSIONAL DEVELOPMENT CENTR</v>
      </c>
      <c r="Y75" s="6" t="str">
        <f>VLOOKUP(Table1[[#This Row],[2-Digit Object Code]],'Object Codes'!$C$2:$D$861,2,FALSE)</f>
        <v>CLASSIFIED MANAGERS-NON-INSTRU</v>
      </c>
    </row>
    <row r="76" spans="1:25" x14ac:dyDescent="0.25">
      <c r="A76" s="1" t="s">
        <v>8</v>
      </c>
      <c r="B76" s="1" t="s">
        <v>9</v>
      </c>
      <c r="C76" s="1" t="s">
        <v>10</v>
      </c>
      <c r="D76" s="1" t="s">
        <v>11</v>
      </c>
      <c r="E76" s="1" t="s">
        <v>75</v>
      </c>
      <c r="F76" s="1" t="s">
        <v>12</v>
      </c>
      <c r="G76" s="1" t="s">
        <v>22</v>
      </c>
      <c r="H76" s="1" t="s">
        <v>17</v>
      </c>
      <c r="I76" s="3">
        <v>0</v>
      </c>
      <c r="J76" s="3">
        <v>25027</v>
      </c>
      <c r="K76" s="3">
        <v>25027</v>
      </c>
      <c r="L76" s="3">
        <v>22070.26</v>
      </c>
      <c r="M76" s="3">
        <v>2956.74</v>
      </c>
      <c r="N76" s="3">
        <v>0</v>
      </c>
      <c r="O76" s="3">
        <v>6200</v>
      </c>
      <c r="P76" s="3">
        <v>6200</v>
      </c>
      <c r="Q76" s="3">
        <v>16444.86</v>
      </c>
      <c r="R76" s="3">
        <v>0</v>
      </c>
      <c r="S76" s="3">
        <v>-10244.86</v>
      </c>
      <c r="T76" s="6">
        <f t="shared" si="3"/>
        <v>0</v>
      </c>
      <c r="U76" s="6">
        <f t="shared" si="4"/>
        <v>-22070.26</v>
      </c>
      <c r="V76" s="9">
        <f t="shared" si="5"/>
        <v>2000</v>
      </c>
      <c r="W76" s="9">
        <f>MID(Table1[[#This Row],[Object]],1,2)*100</f>
        <v>2300</v>
      </c>
      <c r="X76" s="6" t="str">
        <f>VLOOKUP(Table1[[#This Row],[Program]],Program!$A$2:$B$269,2,FALSE)</f>
        <v>PROFESSIONAL DEVELOPMENT CENTR</v>
      </c>
      <c r="Y76" s="6" t="str">
        <f>VLOOKUP(Table1[[#This Row],[2-Digit Object Code]],'Object Codes'!$C$2:$D$861,2,FALSE)</f>
        <v>NON-INSTRUCTION HOURLY CLASS.</v>
      </c>
    </row>
    <row r="77" spans="1:25" x14ac:dyDescent="0.25">
      <c r="A77" s="1" t="s">
        <v>8</v>
      </c>
      <c r="B77" s="1" t="s">
        <v>9</v>
      </c>
      <c r="C77" s="1" t="s">
        <v>10</v>
      </c>
      <c r="D77" s="1" t="s">
        <v>11</v>
      </c>
      <c r="E77" s="1" t="s">
        <v>75</v>
      </c>
      <c r="F77" s="1" t="s">
        <v>12</v>
      </c>
      <c r="G77" s="1" t="s">
        <v>77</v>
      </c>
      <c r="H77" s="1" t="s">
        <v>76</v>
      </c>
      <c r="I77" s="3">
        <v>0</v>
      </c>
      <c r="J77" s="3">
        <v>0</v>
      </c>
      <c r="K77" s="3">
        <v>0</v>
      </c>
      <c r="L77" s="3">
        <v>13513.45</v>
      </c>
      <c r="M77" s="3">
        <v>-13513.45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6">
        <f t="shared" si="3"/>
        <v>0</v>
      </c>
      <c r="U77" s="6">
        <f t="shared" si="4"/>
        <v>-13513.45</v>
      </c>
      <c r="V77" s="9">
        <f t="shared" si="5"/>
        <v>2000</v>
      </c>
      <c r="W77" s="9">
        <f>MID(Table1[[#This Row],[Object]],1,2)*100</f>
        <v>2300</v>
      </c>
      <c r="X77" s="6" t="str">
        <f>VLOOKUP(Table1[[#This Row],[Program]],Program!$A$2:$B$269,2,FALSE)</f>
        <v>PROFESSIONAL DEVELOPMENT CENTR</v>
      </c>
      <c r="Y77" s="6" t="str">
        <f>VLOOKUP(Table1[[#This Row],[2-Digit Object Code]],'Object Codes'!$C$2:$D$861,2,FALSE)</f>
        <v>NON-INSTRUCTION HOURLY CLASS.</v>
      </c>
    </row>
    <row r="78" spans="1:25" x14ac:dyDescent="0.25">
      <c r="A78" s="1" t="s">
        <v>8</v>
      </c>
      <c r="B78" s="1" t="s">
        <v>9</v>
      </c>
      <c r="C78" s="1" t="s">
        <v>10</v>
      </c>
      <c r="D78" s="1" t="s">
        <v>11</v>
      </c>
      <c r="E78" s="1" t="s">
        <v>75</v>
      </c>
      <c r="F78" s="1" t="s">
        <v>12</v>
      </c>
      <c r="G78" s="1" t="s">
        <v>25</v>
      </c>
      <c r="H78" s="1" t="s">
        <v>76</v>
      </c>
      <c r="I78" s="3">
        <v>12325</v>
      </c>
      <c r="J78" s="3">
        <v>0</v>
      </c>
      <c r="K78" s="3">
        <v>12325</v>
      </c>
      <c r="L78" s="3">
        <v>12813.71</v>
      </c>
      <c r="M78" s="3">
        <v>-488.71</v>
      </c>
      <c r="N78" s="3">
        <v>11470</v>
      </c>
      <c r="O78" s="3">
        <v>0</v>
      </c>
      <c r="P78" s="3">
        <v>11470</v>
      </c>
      <c r="Q78" s="3">
        <v>4788.3999999999996</v>
      </c>
      <c r="R78" s="3">
        <v>0</v>
      </c>
      <c r="S78" s="3">
        <v>6681.6</v>
      </c>
      <c r="T78" s="6">
        <f t="shared" si="3"/>
        <v>-855</v>
      </c>
      <c r="U78" s="6">
        <f t="shared" si="4"/>
        <v>-1343.7099999999991</v>
      </c>
      <c r="V78" s="9">
        <f t="shared" si="5"/>
        <v>3000</v>
      </c>
      <c r="W78" s="9">
        <f>MID(Table1[[#This Row],[Object]],1,2)*100</f>
        <v>3100</v>
      </c>
      <c r="X78" s="6" t="str">
        <f>VLOOKUP(Table1[[#This Row],[Program]],Program!$A$2:$B$269,2,FALSE)</f>
        <v>PROFESSIONAL DEVELOPMENT CENTR</v>
      </c>
      <c r="Y78" s="6" t="str">
        <f>VLOOKUP(Table1[[#This Row],[2-Digit Object Code]],'Object Codes'!$C$2:$D$861,2,FALSE)</f>
        <v>CERTIFICATED RETIREMENT</v>
      </c>
    </row>
    <row r="79" spans="1:25" x14ac:dyDescent="0.25">
      <c r="A79" s="1" t="s">
        <v>8</v>
      </c>
      <c r="B79" s="1" t="s">
        <v>9</v>
      </c>
      <c r="C79" s="1" t="s">
        <v>10</v>
      </c>
      <c r="D79" s="1" t="s">
        <v>11</v>
      </c>
      <c r="E79" s="1" t="s">
        <v>75</v>
      </c>
      <c r="F79" s="1" t="s">
        <v>12</v>
      </c>
      <c r="G79" s="1" t="s">
        <v>26</v>
      </c>
      <c r="H79" s="1" t="s">
        <v>76</v>
      </c>
      <c r="I79" s="3">
        <v>50</v>
      </c>
      <c r="J79" s="3">
        <v>0</v>
      </c>
      <c r="K79" s="3">
        <v>50</v>
      </c>
      <c r="L79" s="3">
        <v>49.56</v>
      </c>
      <c r="M79" s="3">
        <v>0.44</v>
      </c>
      <c r="N79" s="3">
        <v>57</v>
      </c>
      <c r="O79" s="3">
        <v>0</v>
      </c>
      <c r="P79" s="3">
        <v>57</v>
      </c>
      <c r="Q79" s="3">
        <v>22.2</v>
      </c>
      <c r="R79" s="3">
        <v>0</v>
      </c>
      <c r="S79" s="3">
        <v>34.799999999999997</v>
      </c>
      <c r="T79" s="6">
        <f t="shared" si="3"/>
        <v>7</v>
      </c>
      <c r="U79" s="6">
        <f t="shared" si="4"/>
        <v>7.4399999999999977</v>
      </c>
      <c r="V79" s="9">
        <f t="shared" si="5"/>
        <v>3000</v>
      </c>
      <c r="W79" s="9">
        <f>MID(Table1[[#This Row],[Object]],1,2)*100</f>
        <v>3100</v>
      </c>
      <c r="X79" s="6" t="str">
        <f>VLOOKUP(Table1[[#This Row],[Program]],Program!$A$2:$B$269,2,FALSE)</f>
        <v>PROFESSIONAL DEVELOPMENT CENTR</v>
      </c>
      <c r="Y79" s="6" t="str">
        <f>VLOOKUP(Table1[[#This Row],[2-Digit Object Code]],'Object Codes'!$C$2:$D$861,2,FALSE)</f>
        <v>CERTIFICATED RETIREMENT</v>
      </c>
    </row>
    <row r="80" spans="1:25" x14ac:dyDescent="0.25">
      <c r="A80" s="1" t="s">
        <v>8</v>
      </c>
      <c r="B80" s="1" t="s">
        <v>9</v>
      </c>
      <c r="C80" s="1" t="s">
        <v>10</v>
      </c>
      <c r="D80" s="1" t="s">
        <v>11</v>
      </c>
      <c r="E80" s="1" t="s">
        <v>75</v>
      </c>
      <c r="F80" s="1" t="s">
        <v>12</v>
      </c>
      <c r="G80" s="1" t="s">
        <v>28</v>
      </c>
      <c r="H80" s="1" t="s">
        <v>17</v>
      </c>
      <c r="I80" s="3">
        <v>4429</v>
      </c>
      <c r="J80" s="3">
        <v>0</v>
      </c>
      <c r="K80" s="3">
        <v>4429</v>
      </c>
      <c r="L80" s="3">
        <v>1505.28</v>
      </c>
      <c r="M80" s="3">
        <v>2923.72</v>
      </c>
      <c r="N80" s="3">
        <v>4882</v>
      </c>
      <c r="O80" s="3">
        <v>0</v>
      </c>
      <c r="P80" s="3">
        <v>4882</v>
      </c>
      <c r="Q80" s="3">
        <v>1732</v>
      </c>
      <c r="R80" s="3">
        <v>0</v>
      </c>
      <c r="S80" s="3">
        <v>3150</v>
      </c>
      <c r="T80" s="6">
        <f t="shared" si="3"/>
        <v>453</v>
      </c>
      <c r="U80" s="6">
        <f t="shared" si="4"/>
        <v>3376.7200000000003</v>
      </c>
      <c r="V80" s="9">
        <f t="shared" si="5"/>
        <v>3000</v>
      </c>
      <c r="W80" s="9">
        <f>MID(Table1[[#This Row],[Object]],1,2)*100</f>
        <v>3200</v>
      </c>
      <c r="X80" s="6" t="str">
        <f>VLOOKUP(Table1[[#This Row],[Program]],Program!$A$2:$B$269,2,FALSE)</f>
        <v>PROFESSIONAL DEVELOPMENT CENTR</v>
      </c>
      <c r="Y80" s="6" t="str">
        <f>VLOOKUP(Table1[[#This Row],[2-Digit Object Code]],'Object Codes'!$C$2:$D$861,2,FALSE)</f>
        <v>CLASSIFIED RETIREMENT</v>
      </c>
    </row>
    <row r="81" spans="1:25" x14ac:dyDescent="0.25">
      <c r="A81" s="1" t="s">
        <v>8</v>
      </c>
      <c r="B81" s="1" t="s">
        <v>9</v>
      </c>
      <c r="C81" s="1" t="s">
        <v>10</v>
      </c>
      <c r="D81" s="1" t="s">
        <v>11</v>
      </c>
      <c r="E81" s="1" t="s">
        <v>75</v>
      </c>
      <c r="F81" s="1" t="s">
        <v>12</v>
      </c>
      <c r="G81" s="1" t="s">
        <v>28</v>
      </c>
      <c r="H81" s="1" t="s">
        <v>76</v>
      </c>
      <c r="I81" s="3">
        <v>0</v>
      </c>
      <c r="J81" s="3">
        <v>0</v>
      </c>
      <c r="K81" s="3">
        <v>0</v>
      </c>
      <c r="L81" s="3">
        <v>431.74</v>
      </c>
      <c r="M81" s="3">
        <v>-431.74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6">
        <f t="shared" si="3"/>
        <v>0</v>
      </c>
      <c r="U81" s="6">
        <f t="shared" si="4"/>
        <v>-431.74</v>
      </c>
      <c r="V81" s="9">
        <f t="shared" si="5"/>
        <v>3000</v>
      </c>
      <c r="W81" s="9">
        <f>MID(Table1[[#This Row],[Object]],1,2)*100</f>
        <v>3200</v>
      </c>
      <c r="X81" s="6" t="str">
        <f>VLOOKUP(Table1[[#This Row],[Program]],Program!$A$2:$B$269,2,FALSE)</f>
        <v>PROFESSIONAL DEVELOPMENT CENTR</v>
      </c>
      <c r="Y81" s="6" t="str">
        <f>VLOOKUP(Table1[[#This Row],[2-Digit Object Code]],'Object Codes'!$C$2:$D$861,2,FALSE)</f>
        <v>CLASSIFIED RETIREMENT</v>
      </c>
    </row>
    <row r="82" spans="1:25" x14ac:dyDescent="0.25">
      <c r="A82" s="1" t="s">
        <v>8</v>
      </c>
      <c r="B82" s="1" t="s">
        <v>9</v>
      </c>
      <c r="C82" s="1" t="s">
        <v>10</v>
      </c>
      <c r="D82" s="1" t="s">
        <v>11</v>
      </c>
      <c r="E82" s="1" t="s">
        <v>75</v>
      </c>
      <c r="F82" s="1" t="s">
        <v>12</v>
      </c>
      <c r="G82" s="1" t="s">
        <v>29</v>
      </c>
      <c r="H82" s="1" t="s">
        <v>17</v>
      </c>
      <c r="I82" s="3">
        <v>2397</v>
      </c>
      <c r="J82" s="3">
        <v>0</v>
      </c>
      <c r="K82" s="3">
        <v>2397</v>
      </c>
      <c r="L82" s="3">
        <v>804.72</v>
      </c>
      <c r="M82" s="3">
        <v>1592.28</v>
      </c>
      <c r="N82" s="3">
        <v>2561</v>
      </c>
      <c r="O82" s="3">
        <v>0</v>
      </c>
      <c r="P82" s="3">
        <v>2561</v>
      </c>
      <c r="Q82" s="3">
        <v>920.63</v>
      </c>
      <c r="R82" s="3">
        <v>0</v>
      </c>
      <c r="S82" s="3">
        <v>1640.37</v>
      </c>
      <c r="T82" s="6">
        <f t="shared" si="3"/>
        <v>164</v>
      </c>
      <c r="U82" s="6">
        <f t="shared" si="4"/>
        <v>1756.28</v>
      </c>
      <c r="V82" s="9">
        <f t="shared" si="5"/>
        <v>3000</v>
      </c>
      <c r="W82" s="9">
        <f>MID(Table1[[#This Row],[Object]],1,2)*100</f>
        <v>3300</v>
      </c>
      <c r="X82" s="6" t="str">
        <f>VLOOKUP(Table1[[#This Row],[Program]],Program!$A$2:$B$269,2,FALSE)</f>
        <v>PROFESSIONAL DEVELOPMENT CENTR</v>
      </c>
      <c r="Y82" s="6" t="str">
        <f>VLOOKUP(Table1[[#This Row],[2-Digit Object Code]],'Object Codes'!$C$2:$D$861,2,FALSE)</f>
        <v>OASDHI/FICA</v>
      </c>
    </row>
    <row r="83" spans="1:25" x14ac:dyDescent="0.25">
      <c r="A83" s="1" t="s">
        <v>8</v>
      </c>
      <c r="B83" s="1" t="s">
        <v>9</v>
      </c>
      <c r="C83" s="1" t="s">
        <v>10</v>
      </c>
      <c r="D83" s="1" t="s">
        <v>11</v>
      </c>
      <c r="E83" s="1" t="s">
        <v>75</v>
      </c>
      <c r="F83" s="1" t="s">
        <v>12</v>
      </c>
      <c r="G83" s="1" t="s">
        <v>30</v>
      </c>
      <c r="H83" s="1" t="s">
        <v>17</v>
      </c>
      <c r="I83" s="3">
        <v>561</v>
      </c>
      <c r="J83" s="3">
        <v>0</v>
      </c>
      <c r="K83" s="3">
        <v>561</v>
      </c>
      <c r="L83" s="3">
        <v>508.19</v>
      </c>
      <c r="M83" s="3">
        <v>52.81</v>
      </c>
      <c r="N83" s="3">
        <v>599</v>
      </c>
      <c r="O83" s="3">
        <v>0</v>
      </c>
      <c r="P83" s="3">
        <v>599</v>
      </c>
      <c r="Q83" s="3">
        <v>238.45</v>
      </c>
      <c r="R83" s="3">
        <v>0</v>
      </c>
      <c r="S83" s="3">
        <v>360.55</v>
      </c>
      <c r="T83" s="6">
        <f t="shared" si="3"/>
        <v>38</v>
      </c>
      <c r="U83" s="6">
        <f t="shared" si="4"/>
        <v>90.81</v>
      </c>
      <c r="V83" s="9">
        <f t="shared" si="5"/>
        <v>3000</v>
      </c>
      <c r="W83" s="9">
        <f>MID(Table1[[#This Row],[Object]],1,2)*100</f>
        <v>3300</v>
      </c>
      <c r="X83" s="6" t="str">
        <f>VLOOKUP(Table1[[#This Row],[Program]],Program!$A$2:$B$269,2,FALSE)</f>
        <v>PROFESSIONAL DEVELOPMENT CENTR</v>
      </c>
      <c r="Y83" s="6" t="str">
        <f>VLOOKUP(Table1[[#This Row],[2-Digit Object Code]],'Object Codes'!$C$2:$D$861,2,FALSE)</f>
        <v>OASDHI/FICA</v>
      </c>
    </row>
    <row r="84" spans="1:25" x14ac:dyDescent="0.25">
      <c r="A84" s="1" t="s">
        <v>8</v>
      </c>
      <c r="B84" s="1" t="s">
        <v>9</v>
      </c>
      <c r="C84" s="1" t="s">
        <v>10</v>
      </c>
      <c r="D84" s="1" t="s">
        <v>11</v>
      </c>
      <c r="E84" s="1" t="s">
        <v>75</v>
      </c>
      <c r="F84" s="1" t="s">
        <v>12</v>
      </c>
      <c r="G84" s="1" t="s">
        <v>30</v>
      </c>
      <c r="H84" s="1" t="s">
        <v>76</v>
      </c>
      <c r="I84" s="3">
        <v>2175</v>
      </c>
      <c r="J84" s="3">
        <v>0</v>
      </c>
      <c r="K84" s="3">
        <v>2175</v>
      </c>
      <c r="L84" s="3">
        <v>2444.81</v>
      </c>
      <c r="M84" s="3">
        <v>-269.81</v>
      </c>
      <c r="N84" s="3">
        <v>1885</v>
      </c>
      <c r="O84" s="3">
        <v>0</v>
      </c>
      <c r="P84" s="3">
        <v>1885</v>
      </c>
      <c r="Q84" s="3">
        <v>785.5</v>
      </c>
      <c r="R84" s="3">
        <v>0</v>
      </c>
      <c r="S84" s="3">
        <v>1099.5</v>
      </c>
      <c r="T84" s="6">
        <f t="shared" si="3"/>
        <v>-290</v>
      </c>
      <c r="U84" s="6">
        <f t="shared" si="4"/>
        <v>-559.80999999999995</v>
      </c>
      <c r="V84" s="9">
        <f t="shared" si="5"/>
        <v>3000</v>
      </c>
      <c r="W84" s="9">
        <f>MID(Table1[[#This Row],[Object]],1,2)*100</f>
        <v>3300</v>
      </c>
      <c r="X84" s="6" t="str">
        <f>VLOOKUP(Table1[[#This Row],[Program]],Program!$A$2:$B$269,2,FALSE)</f>
        <v>PROFESSIONAL DEVELOPMENT CENTR</v>
      </c>
      <c r="Y84" s="6" t="str">
        <f>VLOOKUP(Table1[[#This Row],[2-Digit Object Code]],'Object Codes'!$C$2:$D$861,2,FALSE)</f>
        <v>OASDHI/FICA</v>
      </c>
    </row>
    <row r="85" spans="1:25" x14ac:dyDescent="0.25">
      <c r="A85" s="1" t="s">
        <v>8</v>
      </c>
      <c r="B85" s="1" t="s">
        <v>9</v>
      </c>
      <c r="C85" s="1" t="s">
        <v>10</v>
      </c>
      <c r="D85" s="1" t="s">
        <v>11</v>
      </c>
      <c r="E85" s="1" t="s">
        <v>75</v>
      </c>
      <c r="F85" s="1" t="s">
        <v>12</v>
      </c>
      <c r="G85" s="1" t="s">
        <v>31</v>
      </c>
      <c r="H85" s="1" t="s">
        <v>17</v>
      </c>
      <c r="I85" s="3">
        <v>0</v>
      </c>
      <c r="J85" s="3">
        <v>0</v>
      </c>
      <c r="K85" s="3">
        <v>0</v>
      </c>
      <c r="L85" s="3">
        <v>286.92</v>
      </c>
      <c r="M85" s="3">
        <v>-286.92</v>
      </c>
      <c r="N85" s="3">
        <v>0</v>
      </c>
      <c r="O85" s="3">
        <v>0</v>
      </c>
      <c r="P85" s="3">
        <v>0</v>
      </c>
      <c r="Q85" s="3">
        <v>20.75</v>
      </c>
      <c r="R85" s="3">
        <v>0</v>
      </c>
      <c r="S85" s="3">
        <v>-20.75</v>
      </c>
      <c r="T85" s="6">
        <f t="shared" si="3"/>
        <v>0</v>
      </c>
      <c r="U85" s="6">
        <f t="shared" si="4"/>
        <v>-286.92</v>
      </c>
      <c r="V85" s="9">
        <f t="shared" si="5"/>
        <v>3000</v>
      </c>
      <c r="W85" s="9">
        <f>MID(Table1[[#This Row],[Object]],1,2)*100</f>
        <v>3300</v>
      </c>
      <c r="X85" s="6" t="str">
        <f>VLOOKUP(Table1[[#This Row],[Program]],Program!$A$2:$B$269,2,FALSE)</f>
        <v>PROFESSIONAL DEVELOPMENT CENTR</v>
      </c>
      <c r="Y85" s="6" t="str">
        <f>VLOOKUP(Table1[[#This Row],[2-Digit Object Code]],'Object Codes'!$C$2:$D$861,2,FALSE)</f>
        <v>OASDHI/FICA</v>
      </c>
    </row>
    <row r="86" spans="1:25" x14ac:dyDescent="0.25">
      <c r="A86" s="1" t="s">
        <v>8</v>
      </c>
      <c r="B86" s="1" t="s">
        <v>9</v>
      </c>
      <c r="C86" s="1" t="s">
        <v>10</v>
      </c>
      <c r="D86" s="1" t="s">
        <v>11</v>
      </c>
      <c r="E86" s="1" t="s">
        <v>75</v>
      </c>
      <c r="F86" s="1" t="s">
        <v>12</v>
      </c>
      <c r="G86" s="1" t="s">
        <v>78</v>
      </c>
      <c r="H86" s="1" t="s">
        <v>17</v>
      </c>
      <c r="I86" s="3">
        <v>0</v>
      </c>
      <c r="J86" s="3">
        <v>627</v>
      </c>
      <c r="K86" s="3">
        <v>627</v>
      </c>
      <c r="L86" s="3">
        <v>0</v>
      </c>
      <c r="M86" s="3">
        <v>627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6">
        <f t="shared" si="3"/>
        <v>0</v>
      </c>
      <c r="U86" s="6">
        <f t="shared" si="4"/>
        <v>0</v>
      </c>
      <c r="V86" s="9">
        <f t="shared" si="5"/>
        <v>3000</v>
      </c>
      <c r="W86" s="9">
        <f>MID(Table1[[#This Row],[Object]],1,2)*100</f>
        <v>3400</v>
      </c>
      <c r="X86" s="6" t="str">
        <f>VLOOKUP(Table1[[#This Row],[Program]],Program!$A$2:$B$269,2,FALSE)</f>
        <v>PROFESSIONAL DEVELOPMENT CENTR</v>
      </c>
      <c r="Y86" s="6" t="str">
        <f>VLOOKUP(Table1[[#This Row],[2-Digit Object Code]],'Object Codes'!$C$2:$D$861,2,FALSE)</f>
        <v>HEALTH AND WELFARE BENEFITS</v>
      </c>
    </row>
    <row r="87" spans="1:25" x14ac:dyDescent="0.25">
      <c r="A87" s="1" t="s">
        <v>8</v>
      </c>
      <c r="B87" s="1" t="s">
        <v>9</v>
      </c>
      <c r="C87" s="1" t="s">
        <v>10</v>
      </c>
      <c r="D87" s="1" t="s">
        <v>11</v>
      </c>
      <c r="E87" s="1" t="s">
        <v>75</v>
      </c>
      <c r="F87" s="1" t="s">
        <v>12</v>
      </c>
      <c r="G87" s="1" t="s">
        <v>32</v>
      </c>
      <c r="H87" s="1" t="s">
        <v>17</v>
      </c>
      <c r="I87" s="3">
        <v>815</v>
      </c>
      <c r="J87" s="3">
        <v>0</v>
      </c>
      <c r="K87" s="3">
        <v>815</v>
      </c>
      <c r="L87" s="3">
        <v>278.11</v>
      </c>
      <c r="M87" s="3">
        <v>536.89</v>
      </c>
      <c r="N87" s="3">
        <v>855</v>
      </c>
      <c r="O87" s="3">
        <v>0</v>
      </c>
      <c r="P87" s="3">
        <v>855</v>
      </c>
      <c r="Q87" s="3">
        <v>0</v>
      </c>
      <c r="R87" s="3">
        <v>0</v>
      </c>
      <c r="S87" s="3">
        <v>855</v>
      </c>
      <c r="T87" s="6">
        <f t="shared" si="3"/>
        <v>40</v>
      </c>
      <c r="U87" s="6">
        <f t="shared" si="4"/>
        <v>576.89</v>
      </c>
      <c r="V87" s="9">
        <f t="shared" si="5"/>
        <v>3000</v>
      </c>
      <c r="W87" s="9">
        <f>MID(Table1[[#This Row],[Object]],1,2)*100</f>
        <v>3400</v>
      </c>
      <c r="X87" s="6" t="str">
        <f>VLOOKUP(Table1[[#This Row],[Program]],Program!$A$2:$B$269,2,FALSE)</f>
        <v>PROFESSIONAL DEVELOPMENT CENTR</v>
      </c>
      <c r="Y87" s="6" t="str">
        <f>VLOOKUP(Table1[[#This Row],[2-Digit Object Code]],'Object Codes'!$C$2:$D$861,2,FALSE)</f>
        <v>HEALTH AND WELFARE BENEFITS</v>
      </c>
    </row>
    <row r="88" spans="1:25" x14ac:dyDescent="0.25">
      <c r="A88" s="1" t="s">
        <v>8</v>
      </c>
      <c r="B88" s="1" t="s">
        <v>9</v>
      </c>
      <c r="C88" s="1" t="s">
        <v>10</v>
      </c>
      <c r="D88" s="1" t="s">
        <v>11</v>
      </c>
      <c r="E88" s="1" t="s">
        <v>75</v>
      </c>
      <c r="F88" s="1" t="s">
        <v>12</v>
      </c>
      <c r="G88" s="1" t="s">
        <v>33</v>
      </c>
      <c r="H88" s="1" t="s">
        <v>17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11225</v>
      </c>
      <c r="O88" s="3">
        <v>0</v>
      </c>
      <c r="P88" s="3">
        <v>11225</v>
      </c>
      <c r="Q88" s="3">
        <v>0</v>
      </c>
      <c r="R88" s="3">
        <v>0</v>
      </c>
      <c r="S88" s="3">
        <v>11225</v>
      </c>
      <c r="T88" s="6">
        <f t="shared" si="3"/>
        <v>11225</v>
      </c>
      <c r="U88" s="6">
        <f t="shared" si="4"/>
        <v>11225</v>
      </c>
      <c r="V88" s="9">
        <f t="shared" si="5"/>
        <v>3000</v>
      </c>
      <c r="W88" s="9">
        <f>MID(Table1[[#This Row],[Object]],1,2)*100</f>
        <v>3400</v>
      </c>
      <c r="X88" s="6" t="str">
        <f>VLOOKUP(Table1[[#This Row],[Program]],Program!$A$2:$B$269,2,FALSE)</f>
        <v>PROFESSIONAL DEVELOPMENT CENTR</v>
      </c>
      <c r="Y88" s="6" t="str">
        <f>VLOOKUP(Table1[[#This Row],[2-Digit Object Code]],'Object Codes'!$C$2:$D$861,2,FALSE)</f>
        <v>HEALTH AND WELFARE BENEFITS</v>
      </c>
    </row>
    <row r="89" spans="1:25" x14ac:dyDescent="0.25">
      <c r="A89" s="1" t="s">
        <v>8</v>
      </c>
      <c r="B89" s="1" t="s">
        <v>9</v>
      </c>
      <c r="C89" s="1" t="s">
        <v>10</v>
      </c>
      <c r="D89" s="1" t="s">
        <v>11</v>
      </c>
      <c r="E89" s="1" t="s">
        <v>75</v>
      </c>
      <c r="F89" s="1" t="s">
        <v>12</v>
      </c>
      <c r="G89" s="1" t="s">
        <v>35</v>
      </c>
      <c r="H89" s="1" t="s">
        <v>17</v>
      </c>
      <c r="I89" s="3">
        <v>10606</v>
      </c>
      <c r="J89" s="3">
        <v>0</v>
      </c>
      <c r="K89" s="3">
        <v>10606</v>
      </c>
      <c r="L89" s="3">
        <v>3619.45</v>
      </c>
      <c r="M89" s="3">
        <v>6986.55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6">
        <f t="shared" si="3"/>
        <v>-10606</v>
      </c>
      <c r="U89" s="6">
        <f t="shared" si="4"/>
        <v>-3619.45</v>
      </c>
      <c r="V89" s="9">
        <f t="shared" si="5"/>
        <v>3000</v>
      </c>
      <c r="W89" s="9">
        <f>MID(Table1[[#This Row],[Object]],1,2)*100</f>
        <v>3400</v>
      </c>
      <c r="X89" s="6" t="str">
        <f>VLOOKUP(Table1[[#This Row],[Program]],Program!$A$2:$B$269,2,FALSE)</f>
        <v>PROFESSIONAL DEVELOPMENT CENTR</v>
      </c>
      <c r="Y89" s="6" t="str">
        <f>VLOOKUP(Table1[[#This Row],[2-Digit Object Code]],'Object Codes'!$C$2:$D$861,2,FALSE)</f>
        <v>HEALTH AND WELFARE BENEFITS</v>
      </c>
    </row>
    <row r="90" spans="1:25" x14ac:dyDescent="0.25">
      <c r="A90" s="1" t="s">
        <v>8</v>
      </c>
      <c r="B90" s="1" t="s">
        <v>9</v>
      </c>
      <c r="C90" s="1" t="s">
        <v>10</v>
      </c>
      <c r="D90" s="1" t="s">
        <v>11</v>
      </c>
      <c r="E90" s="1" t="s">
        <v>75</v>
      </c>
      <c r="F90" s="1" t="s">
        <v>12</v>
      </c>
      <c r="G90" s="1" t="s">
        <v>36</v>
      </c>
      <c r="H90" s="1" t="s">
        <v>17</v>
      </c>
      <c r="I90" s="3">
        <v>172</v>
      </c>
      <c r="J90" s="3">
        <v>0</v>
      </c>
      <c r="K90" s="3">
        <v>172</v>
      </c>
      <c r="L90" s="3">
        <v>58.73</v>
      </c>
      <c r="M90" s="3">
        <v>113.27</v>
      </c>
      <c r="N90" s="3">
        <v>154</v>
      </c>
      <c r="O90" s="3">
        <v>0</v>
      </c>
      <c r="P90" s="3">
        <v>154</v>
      </c>
      <c r="Q90" s="3">
        <v>0</v>
      </c>
      <c r="R90" s="3">
        <v>0</v>
      </c>
      <c r="S90" s="3">
        <v>154</v>
      </c>
      <c r="T90" s="6">
        <f t="shared" si="3"/>
        <v>-18</v>
      </c>
      <c r="U90" s="6">
        <f t="shared" si="4"/>
        <v>95.27000000000001</v>
      </c>
      <c r="V90" s="9">
        <f t="shared" si="5"/>
        <v>3000</v>
      </c>
      <c r="W90" s="9">
        <f>MID(Table1[[#This Row],[Object]],1,2)*100</f>
        <v>3400</v>
      </c>
      <c r="X90" s="6" t="str">
        <f>VLOOKUP(Table1[[#This Row],[Program]],Program!$A$2:$B$269,2,FALSE)</f>
        <v>PROFESSIONAL DEVELOPMENT CENTR</v>
      </c>
      <c r="Y90" s="6" t="str">
        <f>VLOOKUP(Table1[[#This Row],[2-Digit Object Code]],'Object Codes'!$C$2:$D$861,2,FALSE)</f>
        <v>HEALTH AND WELFARE BENEFITS</v>
      </c>
    </row>
    <row r="91" spans="1:25" x14ac:dyDescent="0.25">
      <c r="A91" s="1" t="s">
        <v>8</v>
      </c>
      <c r="B91" s="1" t="s">
        <v>9</v>
      </c>
      <c r="C91" s="1" t="s">
        <v>10</v>
      </c>
      <c r="D91" s="1" t="s">
        <v>11</v>
      </c>
      <c r="E91" s="1" t="s">
        <v>75</v>
      </c>
      <c r="F91" s="1" t="s">
        <v>12</v>
      </c>
      <c r="G91" s="1" t="s">
        <v>37</v>
      </c>
      <c r="H91" s="1" t="s">
        <v>76</v>
      </c>
      <c r="I91" s="3">
        <v>13898</v>
      </c>
      <c r="J91" s="3">
        <v>0</v>
      </c>
      <c r="K91" s="3">
        <v>13898</v>
      </c>
      <c r="L91" s="3">
        <v>13897.68</v>
      </c>
      <c r="M91" s="3">
        <v>0.32</v>
      </c>
      <c r="N91" s="3">
        <v>11785</v>
      </c>
      <c r="O91" s="3">
        <v>0</v>
      </c>
      <c r="P91" s="3">
        <v>11785</v>
      </c>
      <c r="Q91" s="3">
        <v>4901.8999999999996</v>
      </c>
      <c r="R91" s="3">
        <v>0</v>
      </c>
      <c r="S91" s="3">
        <v>6883.1</v>
      </c>
      <c r="T91" s="6">
        <f t="shared" si="3"/>
        <v>-2113</v>
      </c>
      <c r="U91" s="6">
        <f t="shared" si="4"/>
        <v>-2112.6800000000003</v>
      </c>
      <c r="V91" s="9">
        <f t="shared" si="5"/>
        <v>3000</v>
      </c>
      <c r="W91" s="9">
        <f>MID(Table1[[#This Row],[Object]],1,2)*100</f>
        <v>3400</v>
      </c>
      <c r="X91" s="6" t="str">
        <f>VLOOKUP(Table1[[#This Row],[Program]],Program!$A$2:$B$269,2,FALSE)</f>
        <v>PROFESSIONAL DEVELOPMENT CENTR</v>
      </c>
      <c r="Y91" s="6" t="str">
        <f>VLOOKUP(Table1[[#This Row],[2-Digit Object Code]],'Object Codes'!$C$2:$D$861,2,FALSE)</f>
        <v>HEALTH AND WELFARE BENEFITS</v>
      </c>
    </row>
    <row r="92" spans="1:25" x14ac:dyDescent="0.25">
      <c r="A92" s="1" t="s">
        <v>8</v>
      </c>
      <c r="B92" s="1" t="s">
        <v>9</v>
      </c>
      <c r="C92" s="1" t="s">
        <v>10</v>
      </c>
      <c r="D92" s="1" t="s">
        <v>11</v>
      </c>
      <c r="E92" s="1" t="s">
        <v>75</v>
      </c>
      <c r="F92" s="1" t="s">
        <v>12</v>
      </c>
      <c r="G92" s="1" t="s">
        <v>38</v>
      </c>
      <c r="H92" s="1" t="s">
        <v>76</v>
      </c>
      <c r="I92" s="3">
        <v>378</v>
      </c>
      <c r="J92" s="3">
        <v>0</v>
      </c>
      <c r="K92" s="3">
        <v>378</v>
      </c>
      <c r="L92" s="3">
        <v>378.24</v>
      </c>
      <c r="M92" s="3">
        <v>-0.24</v>
      </c>
      <c r="N92" s="3">
        <v>316</v>
      </c>
      <c r="O92" s="3">
        <v>0</v>
      </c>
      <c r="P92" s="3">
        <v>316</v>
      </c>
      <c r="Q92" s="3">
        <v>131.5</v>
      </c>
      <c r="R92" s="3">
        <v>0</v>
      </c>
      <c r="S92" s="3">
        <v>184.5</v>
      </c>
      <c r="T92" s="6">
        <f t="shared" si="3"/>
        <v>-62</v>
      </c>
      <c r="U92" s="6">
        <f t="shared" si="4"/>
        <v>-62.240000000000009</v>
      </c>
      <c r="V92" s="9">
        <f t="shared" si="5"/>
        <v>3000</v>
      </c>
      <c r="W92" s="9">
        <f>MID(Table1[[#This Row],[Object]],1,2)*100</f>
        <v>3400</v>
      </c>
      <c r="X92" s="6" t="str">
        <f>VLOOKUP(Table1[[#This Row],[Program]],Program!$A$2:$B$269,2,FALSE)</f>
        <v>PROFESSIONAL DEVELOPMENT CENTR</v>
      </c>
      <c r="Y92" s="6" t="str">
        <f>VLOOKUP(Table1[[#This Row],[2-Digit Object Code]],'Object Codes'!$C$2:$D$861,2,FALSE)</f>
        <v>HEALTH AND WELFARE BENEFITS</v>
      </c>
    </row>
    <row r="93" spans="1:25" x14ac:dyDescent="0.25">
      <c r="A93" s="1" t="s">
        <v>8</v>
      </c>
      <c r="B93" s="1" t="s">
        <v>9</v>
      </c>
      <c r="C93" s="1" t="s">
        <v>10</v>
      </c>
      <c r="D93" s="1" t="s">
        <v>11</v>
      </c>
      <c r="E93" s="1" t="s">
        <v>75</v>
      </c>
      <c r="F93" s="1" t="s">
        <v>12</v>
      </c>
      <c r="G93" s="1" t="s">
        <v>39</v>
      </c>
      <c r="H93" s="1" t="s">
        <v>76</v>
      </c>
      <c r="I93" s="3">
        <v>215</v>
      </c>
      <c r="J93" s="3">
        <v>0</v>
      </c>
      <c r="K93" s="3">
        <v>215</v>
      </c>
      <c r="L93" s="3">
        <v>215.16</v>
      </c>
      <c r="M93" s="3">
        <v>-0.16</v>
      </c>
      <c r="N93" s="3">
        <v>155</v>
      </c>
      <c r="O93" s="3">
        <v>0</v>
      </c>
      <c r="P93" s="3">
        <v>155</v>
      </c>
      <c r="Q93" s="3">
        <v>64.3</v>
      </c>
      <c r="R93" s="3">
        <v>0</v>
      </c>
      <c r="S93" s="3">
        <v>90.7</v>
      </c>
      <c r="T93" s="6">
        <f t="shared" si="3"/>
        <v>-60</v>
      </c>
      <c r="U93" s="6">
        <f t="shared" si="4"/>
        <v>-60.16</v>
      </c>
      <c r="V93" s="9">
        <f t="shared" si="5"/>
        <v>3000</v>
      </c>
      <c r="W93" s="9">
        <f>MID(Table1[[#This Row],[Object]],1,2)*100</f>
        <v>3400</v>
      </c>
      <c r="X93" s="6" t="str">
        <f>VLOOKUP(Table1[[#This Row],[Program]],Program!$A$2:$B$269,2,FALSE)</f>
        <v>PROFESSIONAL DEVELOPMENT CENTR</v>
      </c>
      <c r="Y93" s="6" t="str">
        <f>VLOOKUP(Table1[[#This Row],[2-Digit Object Code]],'Object Codes'!$C$2:$D$861,2,FALSE)</f>
        <v>HEALTH AND WELFARE BENEFITS</v>
      </c>
    </row>
    <row r="94" spans="1:25" x14ac:dyDescent="0.25">
      <c r="A94" s="1" t="s">
        <v>8</v>
      </c>
      <c r="B94" s="1" t="s">
        <v>9</v>
      </c>
      <c r="C94" s="1" t="s">
        <v>10</v>
      </c>
      <c r="D94" s="1" t="s">
        <v>11</v>
      </c>
      <c r="E94" s="1" t="s">
        <v>75</v>
      </c>
      <c r="F94" s="1" t="s">
        <v>12</v>
      </c>
      <c r="G94" s="1" t="s">
        <v>41</v>
      </c>
      <c r="H94" s="1" t="s">
        <v>17</v>
      </c>
      <c r="I94" s="3">
        <v>19</v>
      </c>
      <c r="J94" s="3">
        <v>0</v>
      </c>
      <c r="K94" s="3">
        <v>19</v>
      </c>
      <c r="L94" s="3">
        <v>17.52</v>
      </c>
      <c r="M94" s="3">
        <v>1.48</v>
      </c>
      <c r="N94" s="3">
        <v>21</v>
      </c>
      <c r="O94" s="3">
        <v>0</v>
      </c>
      <c r="P94" s="3">
        <v>21</v>
      </c>
      <c r="Q94" s="3">
        <v>8.2100000000000009</v>
      </c>
      <c r="R94" s="3">
        <v>0</v>
      </c>
      <c r="S94" s="3">
        <v>12.79</v>
      </c>
      <c r="T94" s="6">
        <f t="shared" si="3"/>
        <v>2</v>
      </c>
      <c r="U94" s="6">
        <f t="shared" si="4"/>
        <v>3.4800000000000004</v>
      </c>
      <c r="V94" s="9">
        <f t="shared" si="5"/>
        <v>3000</v>
      </c>
      <c r="W94" s="9">
        <f>MID(Table1[[#This Row],[Object]],1,2)*100</f>
        <v>3500</v>
      </c>
      <c r="X94" s="6" t="str">
        <f>VLOOKUP(Table1[[#This Row],[Program]],Program!$A$2:$B$269,2,FALSE)</f>
        <v>PROFESSIONAL DEVELOPMENT CENTR</v>
      </c>
      <c r="Y94" s="6" t="str">
        <f>VLOOKUP(Table1[[#This Row],[2-Digit Object Code]],'Object Codes'!$C$2:$D$861,2,FALSE)</f>
        <v>STATE UNEMPLOYMENT INSURANCE</v>
      </c>
    </row>
    <row r="95" spans="1:25" x14ac:dyDescent="0.25">
      <c r="A95" s="1" t="s">
        <v>8</v>
      </c>
      <c r="B95" s="1" t="s">
        <v>9</v>
      </c>
      <c r="C95" s="1" t="s">
        <v>10</v>
      </c>
      <c r="D95" s="1" t="s">
        <v>11</v>
      </c>
      <c r="E95" s="1" t="s">
        <v>75</v>
      </c>
      <c r="F95" s="1" t="s">
        <v>12</v>
      </c>
      <c r="G95" s="1" t="s">
        <v>41</v>
      </c>
      <c r="H95" s="1" t="s">
        <v>76</v>
      </c>
      <c r="I95" s="3">
        <v>0</v>
      </c>
      <c r="J95" s="3">
        <v>0</v>
      </c>
      <c r="K95" s="3">
        <v>0</v>
      </c>
      <c r="L95" s="3">
        <v>14.81</v>
      </c>
      <c r="M95" s="3">
        <v>-14.81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6">
        <f t="shared" si="3"/>
        <v>0</v>
      </c>
      <c r="U95" s="6">
        <f t="shared" si="4"/>
        <v>-14.81</v>
      </c>
      <c r="V95" s="9">
        <f t="shared" si="5"/>
        <v>3000</v>
      </c>
      <c r="W95" s="9">
        <f>MID(Table1[[#This Row],[Object]],1,2)*100</f>
        <v>3500</v>
      </c>
      <c r="X95" s="6" t="str">
        <f>VLOOKUP(Table1[[#This Row],[Program]],Program!$A$2:$B$269,2,FALSE)</f>
        <v>PROFESSIONAL DEVELOPMENT CENTR</v>
      </c>
      <c r="Y95" s="6" t="str">
        <f>VLOOKUP(Table1[[#This Row],[2-Digit Object Code]],'Object Codes'!$C$2:$D$861,2,FALSE)</f>
        <v>STATE UNEMPLOYMENT INSURANCE</v>
      </c>
    </row>
    <row r="96" spans="1:25" x14ac:dyDescent="0.25">
      <c r="A96" s="1" t="s">
        <v>8</v>
      </c>
      <c r="B96" s="1" t="s">
        <v>9</v>
      </c>
      <c r="C96" s="1" t="s">
        <v>10</v>
      </c>
      <c r="D96" s="1" t="s">
        <v>11</v>
      </c>
      <c r="E96" s="1" t="s">
        <v>75</v>
      </c>
      <c r="F96" s="1" t="s">
        <v>12</v>
      </c>
      <c r="G96" s="1" t="s">
        <v>42</v>
      </c>
      <c r="H96" s="1" t="s">
        <v>76</v>
      </c>
      <c r="I96" s="3">
        <v>75</v>
      </c>
      <c r="J96" s="3">
        <v>0</v>
      </c>
      <c r="K96" s="3">
        <v>75</v>
      </c>
      <c r="L96" s="3">
        <v>77.61</v>
      </c>
      <c r="M96" s="3">
        <v>-2.61</v>
      </c>
      <c r="N96" s="3">
        <v>65</v>
      </c>
      <c r="O96" s="3">
        <v>0</v>
      </c>
      <c r="P96" s="3">
        <v>65</v>
      </c>
      <c r="Q96" s="3">
        <v>26.95</v>
      </c>
      <c r="R96" s="3">
        <v>0</v>
      </c>
      <c r="S96" s="3">
        <v>38.049999999999997</v>
      </c>
      <c r="T96" s="6">
        <f t="shared" si="3"/>
        <v>-10</v>
      </c>
      <c r="U96" s="6">
        <f t="shared" si="4"/>
        <v>-12.61</v>
      </c>
      <c r="V96" s="9">
        <f t="shared" si="5"/>
        <v>3000</v>
      </c>
      <c r="W96" s="9">
        <f>MID(Table1[[#This Row],[Object]],1,2)*100</f>
        <v>3500</v>
      </c>
      <c r="X96" s="6" t="str">
        <f>VLOOKUP(Table1[[#This Row],[Program]],Program!$A$2:$B$269,2,FALSE)</f>
        <v>PROFESSIONAL DEVELOPMENT CENTR</v>
      </c>
      <c r="Y96" s="6" t="str">
        <f>VLOOKUP(Table1[[#This Row],[2-Digit Object Code]],'Object Codes'!$C$2:$D$861,2,FALSE)</f>
        <v>STATE UNEMPLOYMENT INSURANCE</v>
      </c>
    </row>
    <row r="97" spans="1:25" x14ac:dyDescent="0.25">
      <c r="A97" s="1" t="s">
        <v>8</v>
      </c>
      <c r="B97" s="1" t="s">
        <v>9</v>
      </c>
      <c r="C97" s="1" t="s">
        <v>10</v>
      </c>
      <c r="D97" s="1" t="s">
        <v>11</v>
      </c>
      <c r="E97" s="1" t="s">
        <v>75</v>
      </c>
      <c r="F97" s="1" t="s">
        <v>12</v>
      </c>
      <c r="G97" s="1" t="s">
        <v>43</v>
      </c>
      <c r="H97" s="1" t="s">
        <v>76</v>
      </c>
      <c r="I97" s="3">
        <v>0</v>
      </c>
      <c r="J97" s="3">
        <v>0</v>
      </c>
      <c r="K97" s="3">
        <v>0</v>
      </c>
      <c r="L97" s="3">
        <v>0.36</v>
      </c>
      <c r="M97" s="3">
        <v>-0.36</v>
      </c>
      <c r="N97" s="3">
        <v>0</v>
      </c>
      <c r="O97" s="3">
        <v>0</v>
      </c>
      <c r="P97" s="3">
        <v>0</v>
      </c>
      <c r="Q97" s="3">
        <v>0.1</v>
      </c>
      <c r="R97" s="3">
        <v>0</v>
      </c>
      <c r="S97" s="3">
        <v>-0.1</v>
      </c>
      <c r="T97" s="6">
        <f t="shared" si="3"/>
        <v>0</v>
      </c>
      <c r="U97" s="6">
        <f t="shared" si="4"/>
        <v>-0.36</v>
      </c>
      <c r="V97" s="9">
        <f t="shared" si="5"/>
        <v>3000</v>
      </c>
      <c r="W97" s="9">
        <f>MID(Table1[[#This Row],[Object]],1,2)*100</f>
        <v>3500</v>
      </c>
      <c r="X97" s="6" t="str">
        <f>VLOOKUP(Table1[[#This Row],[Program]],Program!$A$2:$B$269,2,FALSE)</f>
        <v>PROFESSIONAL DEVELOPMENT CENTR</v>
      </c>
      <c r="Y97" s="6" t="str">
        <f>VLOOKUP(Table1[[#This Row],[2-Digit Object Code]],'Object Codes'!$C$2:$D$861,2,FALSE)</f>
        <v>STATE UNEMPLOYMENT INSURANCE</v>
      </c>
    </row>
    <row r="98" spans="1:25" x14ac:dyDescent="0.25">
      <c r="A98" s="1" t="s">
        <v>8</v>
      </c>
      <c r="B98" s="1" t="s">
        <v>9</v>
      </c>
      <c r="C98" s="1" t="s">
        <v>10</v>
      </c>
      <c r="D98" s="1" t="s">
        <v>11</v>
      </c>
      <c r="E98" s="1" t="s">
        <v>75</v>
      </c>
      <c r="F98" s="1" t="s">
        <v>12</v>
      </c>
      <c r="G98" s="1" t="s">
        <v>45</v>
      </c>
      <c r="H98" s="1" t="s">
        <v>17</v>
      </c>
      <c r="I98" s="3">
        <v>1200</v>
      </c>
      <c r="J98" s="3">
        <v>0</v>
      </c>
      <c r="K98" s="3">
        <v>1200</v>
      </c>
      <c r="L98" s="3">
        <v>409.52</v>
      </c>
      <c r="M98" s="3">
        <v>790.48</v>
      </c>
      <c r="N98" s="3">
        <v>1200</v>
      </c>
      <c r="O98" s="3">
        <v>0</v>
      </c>
      <c r="P98" s="3">
        <v>1200</v>
      </c>
      <c r="Q98" s="3">
        <v>0</v>
      </c>
      <c r="R98" s="3">
        <v>0</v>
      </c>
      <c r="S98" s="3">
        <v>1200</v>
      </c>
      <c r="T98" s="6">
        <f t="shared" si="3"/>
        <v>0</v>
      </c>
      <c r="U98" s="6">
        <f t="shared" si="4"/>
        <v>790.48</v>
      </c>
      <c r="V98" s="9">
        <f t="shared" si="5"/>
        <v>3000</v>
      </c>
      <c r="W98" s="9">
        <f>MID(Table1[[#This Row],[Object]],1,2)*100</f>
        <v>3600</v>
      </c>
      <c r="X98" s="6" t="str">
        <f>VLOOKUP(Table1[[#This Row],[Program]],Program!$A$2:$B$269,2,FALSE)</f>
        <v>PROFESSIONAL DEVELOPMENT CENTR</v>
      </c>
      <c r="Y98" s="6" t="str">
        <f>VLOOKUP(Table1[[#This Row],[2-Digit Object Code]],'Object Codes'!$C$2:$D$861,2,FALSE)</f>
        <v>WORKERS COMPENSATION INSURANCE</v>
      </c>
    </row>
    <row r="99" spans="1:25" x14ac:dyDescent="0.25">
      <c r="A99" s="1" t="s">
        <v>8</v>
      </c>
      <c r="B99" s="1" t="s">
        <v>9</v>
      </c>
      <c r="C99" s="1" t="s">
        <v>10</v>
      </c>
      <c r="D99" s="1" t="s">
        <v>11</v>
      </c>
      <c r="E99" s="1" t="s">
        <v>75</v>
      </c>
      <c r="F99" s="1" t="s">
        <v>12</v>
      </c>
      <c r="G99" s="1" t="s">
        <v>46</v>
      </c>
      <c r="H99" s="1" t="s">
        <v>76</v>
      </c>
      <c r="I99" s="3">
        <v>1500</v>
      </c>
      <c r="J99" s="3">
        <v>0</v>
      </c>
      <c r="K99" s="3">
        <v>1500</v>
      </c>
      <c r="L99" s="3">
        <v>1500</v>
      </c>
      <c r="M99" s="3">
        <v>0</v>
      </c>
      <c r="N99" s="3">
        <v>1202</v>
      </c>
      <c r="O99" s="3">
        <v>0</v>
      </c>
      <c r="P99" s="3">
        <v>1202</v>
      </c>
      <c r="Q99" s="3">
        <v>500</v>
      </c>
      <c r="R99" s="3">
        <v>0</v>
      </c>
      <c r="S99" s="3">
        <v>702</v>
      </c>
      <c r="T99" s="6">
        <f t="shared" si="3"/>
        <v>-298</v>
      </c>
      <c r="U99" s="6">
        <f t="shared" si="4"/>
        <v>-298</v>
      </c>
      <c r="V99" s="9">
        <f t="shared" si="5"/>
        <v>3000</v>
      </c>
      <c r="W99" s="9">
        <f>MID(Table1[[#This Row],[Object]],1,2)*100</f>
        <v>3600</v>
      </c>
      <c r="X99" s="6" t="str">
        <f>VLOOKUP(Table1[[#This Row],[Program]],Program!$A$2:$B$269,2,FALSE)</f>
        <v>PROFESSIONAL DEVELOPMENT CENTR</v>
      </c>
      <c r="Y99" s="6" t="str">
        <f>VLOOKUP(Table1[[#This Row],[2-Digit Object Code]],'Object Codes'!$C$2:$D$861,2,FALSE)</f>
        <v>WORKERS COMPENSATION INSURANCE</v>
      </c>
    </row>
    <row r="100" spans="1:25" x14ac:dyDescent="0.25">
      <c r="A100" s="1" t="s">
        <v>8</v>
      </c>
      <c r="B100" s="1" t="s">
        <v>9</v>
      </c>
      <c r="C100" s="1" t="s">
        <v>10</v>
      </c>
      <c r="D100" s="1" t="s">
        <v>11</v>
      </c>
      <c r="E100" s="1" t="s">
        <v>75</v>
      </c>
      <c r="F100" s="1" t="s">
        <v>12</v>
      </c>
      <c r="G100" s="1" t="s">
        <v>48</v>
      </c>
      <c r="H100" s="1" t="s">
        <v>17</v>
      </c>
      <c r="I100" s="3">
        <v>40</v>
      </c>
      <c r="J100" s="3">
        <v>0</v>
      </c>
      <c r="K100" s="3">
        <v>40</v>
      </c>
      <c r="L100" s="3">
        <v>13.56</v>
      </c>
      <c r="M100" s="3">
        <v>26.44</v>
      </c>
      <c r="N100" s="3">
        <v>40</v>
      </c>
      <c r="O100" s="3">
        <v>0</v>
      </c>
      <c r="P100" s="3">
        <v>40</v>
      </c>
      <c r="Q100" s="3">
        <v>0</v>
      </c>
      <c r="R100" s="3">
        <v>0</v>
      </c>
      <c r="S100" s="3">
        <v>40</v>
      </c>
      <c r="T100" s="6">
        <f t="shared" si="3"/>
        <v>0</v>
      </c>
      <c r="U100" s="6">
        <f t="shared" si="4"/>
        <v>26.439999999999998</v>
      </c>
      <c r="V100" s="9">
        <f t="shared" si="5"/>
        <v>3000</v>
      </c>
      <c r="W100" s="9">
        <f>MID(Table1[[#This Row],[Object]],1,2)*100</f>
        <v>3900</v>
      </c>
      <c r="X100" s="6" t="str">
        <f>VLOOKUP(Table1[[#This Row],[Program]],Program!$A$2:$B$269,2,FALSE)</f>
        <v>PROFESSIONAL DEVELOPMENT CENTR</v>
      </c>
      <c r="Y100" s="6" t="str">
        <f>VLOOKUP(Table1[[#This Row],[2-Digit Object Code]],'Object Codes'!$C$2:$D$861,2,FALSE)</f>
        <v>OTHER BENEFITS</v>
      </c>
    </row>
    <row r="101" spans="1:25" x14ac:dyDescent="0.25">
      <c r="A101" s="1" t="s">
        <v>8</v>
      </c>
      <c r="B101" s="1" t="s">
        <v>9</v>
      </c>
      <c r="C101" s="1" t="s">
        <v>10</v>
      </c>
      <c r="D101" s="1" t="s">
        <v>11</v>
      </c>
      <c r="E101" s="1" t="s">
        <v>75</v>
      </c>
      <c r="F101" s="1" t="s">
        <v>12</v>
      </c>
      <c r="G101" s="1" t="s">
        <v>49</v>
      </c>
      <c r="H101" s="1" t="s">
        <v>76</v>
      </c>
      <c r="I101" s="3">
        <v>50</v>
      </c>
      <c r="J101" s="3">
        <v>0</v>
      </c>
      <c r="K101" s="3">
        <v>50</v>
      </c>
      <c r="L101" s="3">
        <v>49.68</v>
      </c>
      <c r="M101" s="3">
        <v>0.32</v>
      </c>
      <c r="N101" s="3">
        <v>40</v>
      </c>
      <c r="O101" s="3">
        <v>0</v>
      </c>
      <c r="P101" s="3">
        <v>40</v>
      </c>
      <c r="Q101" s="3">
        <v>16.55</v>
      </c>
      <c r="R101" s="3">
        <v>0</v>
      </c>
      <c r="S101" s="3">
        <v>23.45</v>
      </c>
      <c r="T101" s="6">
        <f t="shared" si="3"/>
        <v>-10</v>
      </c>
      <c r="U101" s="6">
        <f t="shared" si="4"/>
        <v>-9.68</v>
      </c>
      <c r="V101" s="9">
        <f t="shared" si="5"/>
        <v>3000</v>
      </c>
      <c r="W101" s="9">
        <f>MID(Table1[[#This Row],[Object]],1,2)*100</f>
        <v>3900</v>
      </c>
      <c r="X101" s="6" t="str">
        <f>VLOOKUP(Table1[[#This Row],[Program]],Program!$A$2:$B$269,2,FALSE)</f>
        <v>PROFESSIONAL DEVELOPMENT CENTR</v>
      </c>
      <c r="Y101" s="6" t="str">
        <f>VLOOKUP(Table1[[#This Row],[2-Digit Object Code]],'Object Codes'!$C$2:$D$861,2,FALSE)</f>
        <v>OTHER BENEFITS</v>
      </c>
    </row>
    <row r="102" spans="1:25" x14ac:dyDescent="0.25">
      <c r="A102" s="1" t="s">
        <v>8</v>
      </c>
      <c r="B102" s="1" t="s">
        <v>9</v>
      </c>
      <c r="C102" s="1" t="s">
        <v>10</v>
      </c>
      <c r="D102" s="1" t="s">
        <v>11</v>
      </c>
      <c r="E102" s="1" t="s">
        <v>75</v>
      </c>
      <c r="F102" s="1" t="s">
        <v>12</v>
      </c>
      <c r="G102" s="1" t="s">
        <v>51</v>
      </c>
      <c r="H102" s="1" t="s">
        <v>17</v>
      </c>
      <c r="I102" s="3">
        <v>19</v>
      </c>
      <c r="J102" s="3">
        <v>0</v>
      </c>
      <c r="K102" s="3">
        <v>19</v>
      </c>
      <c r="L102" s="3">
        <v>6.55</v>
      </c>
      <c r="M102" s="3">
        <v>12.45</v>
      </c>
      <c r="N102" s="3">
        <v>19</v>
      </c>
      <c r="O102" s="3">
        <v>0</v>
      </c>
      <c r="P102" s="3">
        <v>19</v>
      </c>
      <c r="Q102" s="3">
        <v>0</v>
      </c>
      <c r="R102" s="3">
        <v>0</v>
      </c>
      <c r="S102" s="3">
        <v>19</v>
      </c>
      <c r="T102" s="6">
        <f t="shared" si="3"/>
        <v>0</v>
      </c>
      <c r="U102" s="6">
        <f t="shared" si="4"/>
        <v>12.45</v>
      </c>
      <c r="V102" s="9">
        <f t="shared" si="5"/>
        <v>3000</v>
      </c>
      <c r="W102" s="9">
        <f>MID(Table1[[#This Row],[Object]],1,2)*100</f>
        <v>3900</v>
      </c>
      <c r="X102" s="6" t="str">
        <f>VLOOKUP(Table1[[#This Row],[Program]],Program!$A$2:$B$269,2,FALSE)</f>
        <v>PROFESSIONAL DEVELOPMENT CENTR</v>
      </c>
      <c r="Y102" s="6" t="str">
        <f>VLOOKUP(Table1[[#This Row],[2-Digit Object Code]],'Object Codes'!$C$2:$D$861,2,FALSE)</f>
        <v>OTHER BENEFITS</v>
      </c>
    </row>
    <row r="103" spans="1:25" x14ac:dyDescent="0.25">
      <c r="A103" s="1" t="s">
        <v>8</v>
      </c>
      <c r="B103" s="1" t="s">
        <v>9</v>
      </c>
      <c r="C103" s="1" t="s">
        <v>10</v>
      </c>
      <c r="D103" s="1" t="s">
        <v>11</v>
      </c>
      <c r="E103" s="1" t="s">
        <v>75</v>
      </c>
      <c r="F103" s="1" t="s">
        <v>12</v>
      </c>
      <c r="G103" s="1" t="s">
        <v>52</v>
      </c>
      <c r="H103" s="1" t="s">
        <v>76</v>
      </c>
      <c r="I103" s="3">
        <v>24</v>
      </c>
      <c r="J103" s="3">
        <v>0</v>
      </c>
      <c r="K103" s="3">
        <v>24</v>
      </c>
      <c r="L103" s="3">
        <v>24</v>
      </c>
      <c r="M103" s="3">
        <v>0</v>
      </c>
      <c r="N103" s="3">
        <v>19</v>
      </c>
      <c r="O103" s="3">
        <v>0</v>
      </c>
      <c r="P103" s="3">
        <v>19</v>
      </c>
      <c r="Q103" s="3">
        <v>8</v>
      </c>
      <c r="R103" s="3">
        <v>0</v>
      </c>
      <c r="S103" s="3">
        <v>11</v>
      </c>
      <c r="T103" s="6">
        <f t="shared" si="3"/>
        <v>-5</v>
      </c>
      <c r="U103" s="6">
        <f t="shared" si="4"/>
        <v>-5</v>
      </c>
      <c r="V103" s="9">
        <f t="shared" si="5"/>
        <v>3000</v>
      </c>
      <c r="W103" s="9">
        <f>MID(Table1[[#This Row],[Object]],1,2)*100</f>
        <v>3900</v>
      </c>
      <c r="X103" s="6" t="str">
        <f>VLOOKUP(Table1[[#This Row],[Program]],Program!$A$2:$B$269,2,FALSE)</f>
        <v>PROFESSIONAL DEVELOPMENT CENTR</v>
      </c>
      <c r="Y103" s="6" t="str">
        <f>VLOOKUP(Table1[[#This Row],[2-Digit Object Code]],'Object Codes'!$C$2:$D$861,2,FALSE)</f>
        <v>OTHER BENEFITS</v>
      </c>
    </row>
    <row r="104" spans="1:25" x14ac:dyDescent="0.25">
      <c r="A104" s="1" t="s">
        <v>8</v>
      </c>
      <c r="B104" s="1" t="s">
        <v>9</v>
      </c>
      <c r="C104" s="1" t="s">
        <v>10</v>
      </c>
      <c r="D104" s="1" t="s">
        <v>11</v>
      </c>
      <c r="E104" s="1" t="s">
        <v>75</v>
      </c>
      <c r="F104" s="1" t="s">
        <v>12</v>
      </c>
      <c r="G104" s="1" t="s">
        <v>57</v>
      </c>
      <c r="H104" s="1" t="s">
        <v>76</v>
      </c>
      <c r="I104" s="3">
        <v>0</v>
      </c>
      <c r="J104" s="3">
        <v>0</v>
      </c>
      <c r="K104" s="3">
        <v>0</v>
      </c>
      <c r="L104" s="3">
        <v>15680.82</v>
      </c>
      <c r="M104" s="3">
        <v>-15680.82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6">
        <f t="shared" si="3"/>
        <v>0</v>
      </c>
      <c r="U104" s="6">
        <f t="shared" si="4"/>
        <v>-15680.82</v>
      </c>
      <c r="V104" s="9">
        <f t="shared" si="5"/>
        <v>5000</v>
      </c>
      <c r="W104" s="9">
        <f>MID(Table1[[#This Row],[Object]],1,2)*100</f>
        <v>5100</v>
      </c>
      <c r="X104" s="6" t="str">
        <f>VLOOKUP(Table1[[#This Row],[Program]],Program!$A$2:$B$269,2,FALSE)</f>
        <v>PROFESSIONAL DEVELOPMENT CENTR</v>
      </c>
      <c r="Y104" s="6" t="str">
        <f>VLOOKUP(Table1[[#This Row],[2-Digit Object Code]],'Object Codes'!$C$2:$D$861,2,FALSE)</f>
        <v>PERSON&amp;CONSULTANT SVC-DIST USE</v>
      </c>
    </row>
    <row r="105" spans="1:25" x14ac:dyDescent="0.25">
      <c r="A105" s="1" t="s">
        <v>8</v>
      </c>
      <c r="B105" s="1" t="s">
        <v>9</v>
      </c>
      <c r="C105" s="1" t="s">
        <v>10</v>
      </c>
      <c r="D105" s="1" t="s">
        <v>11</v>
      </c>
      <c r="E105" s="1" t="s">
        <v>75</v>
      </c>
      <c r="F105" s="1" t="s">
        <v>12</v>
      </c>
      <c r="G105" s="1" t="s">
        <v>60</v>
      </c>
      <c r="H105" s="1" t="s">
        <v>76</v>
      </c>
      <c r="I105" s="3">
        <v>600</v>
      </c>
      <c r="J105" s="3">
        <v>0</v>
      </c>
      <c r="K105" s="3">
        <v>600</v>
      </c>
      <c r="L105" s="3">
        <v>600</v>
      </c>
      <c r="M105" s="3">
        <v>0</v>
      </c>
      <c r="N105" s="3">
        <v>600</v>
      </c>
      <c r="O105" s="3">
        <v>0</v>
      </c>
      <c r="P105" s="3">
        <v>600</v>
      </c>
      <c r="Q105" s="3">
        <v>250</v>
      </c>
      <c r="R105" s="3">
        <v>0</v>
      </c>
      <c r="S105" s="3">
        <v>350</v>
      </c>
      <c r="T105" s="6">
        <f t="shared" si="3"/>
        <v>0</v>
      </c>
      <c r="U105" s="6">
        <f t="shared" si="4"/>
        <v>0</v>
      </c>
      <c r="V105" s="9">
        <f t="shared" si="5"/>
        <v>5000</v>
      </c>
      <c r="W105" s="9">
        <f>MID(Table1[[#This Row],[Object]],1,2)*100</f>
        <v>5200</v>
      </c>
      <c r="X105" s="6" t="str">
        <f>VLOOKUP(Table1[[#This Row],[Program]],Program!$A$2:$B$269,2,FALSE)</f>
        <v>PROFESSIONAL DEVELOPMENT CENTR</v>
      </c>
      <c r="Y105" s="6" t="str">
        <f>VLOOKUP(Table1[[#This Row],[2-Digit Object Code]],'Object Codes'!$C$2:$D$861,2,FALSE)</f>
        <v>TRAVEL &amp; CONFERENCE EXPENSES</v>
      </c>
    </row>
    <row r="106" spans="1:25" x14ac:dyDescent="0.25">
      <c r="A106" s="1" t="s">
        <v>8</v>
      </c>
      <c r="B106" s="1" t="s">
        <v>9</v>
      </c>
      <c r="C106" s="1" t="s">
        <v>10</v>
      </c>
      <c r="D106" s="1" t="s">
        <v>11</v>
      </c>
      <c r="E106" s="1" t="s">
        <v>75</v>
      </c>
      <c r="F106" s="1" t="s">
        <v>12</v>
      </c>
      <c r="G106" s="1" t="s">
        <v>68</v>
      </c>
      <c r="H106" s="1" t="s">
        <v>76</v>
      </c>
      <c r="I106" s="3">
        <v>42329</v>
      </c>
      <c r="J106" s="3">
        <v>-7254</v>
      </c>
      <c r="K106" s="3">
        <v>35075</v>
      </c>
      <c r="L106" s="3">
        <v>684.59</v>
      </c>
      <c r="M106" s="3">
        <v>34390.410000000003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6">
        <f t="shared" si="3"/>
        <v>-42329</v>
      </c>
      <c r="U106" s="6">
        <f t="shared" si="4"/>
        <v>-684.59</v>
      </c>
      <c r="V106" s="9">
        <f t="shared" si="5"/>
        <v>5000</v>
      </c>
      <c r="W106" s="9">
        <f>MID(Table1[[#This Row],[Object]],1,2)*100</f>
        <v>5800</v>
      </c>
      <c r="X106" s="6" t="str">
        <f>VLOOKUP(Table1[[#This Row],[Program]],Program!$A$2:$B$269,2,FALSE)</f>
        <v>PROFESSIONAL DEVELOPMENT CENTR</v>
      </c>
      <c r="Y106" s="6" t="str">
        <f>VLOOKUP(Table1[[#This Row],[2-Digit Object Code]],'Object Codes'!$C$2:$D$861,2,FALSE)</f>
        <v>OTHER OPERATING EXP-DIST. USE</v>
      </c>
    </row>
    <row r="107" spans="1:25" x14ac:dyDescent="0.25">
      <c r="A107" s="1" t="s">
        <v>8</v>
      </c>
      <c r="B107" s="1" t="s">
        <v>9</v>
      </c>
      <c r="C107" s="1" t="s">
        <v>10</v>
      </c>
      <c r="D107" s="1" t="s">
        <v>11</v>
      </c>
      <c r="E107" s="1" t="s">
        <v>75</v>
      </c>
      <c r="F107" s="1" t="s">
        <v>79</v>
      </c>
      <c r="G107" s="1" t="s">
        <v>77</v>
      </c>
      <c r="H107" s="1" t="s">
        <v>80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6">
        <f t="shared" si="3"/>
        <v>0</v>
      </c>
      <c r="U107" s="6">
        <f t="shared" si="4"/>
        <v>0</v>
      </c>
      <c r="V107" s="9">
        <f t="shared" si="5"/>
        <v>2000</v>
      </c>
      <c r="W107" s="9">
        <f>MID(Table1[[#This Row],[Object]],1,2)*100</f>
        <v>2300</v>
      </c>
      <c r="X107" s="6" t="str">
        <f>VLOOKUP(Table1[[#This Row],[Program]],Program!$A$2:$B$269,2,FALSE)</f>
        <v>PROFESSIONAL DEVELOPMENT CENTR</v>
      </c>
      <c r="Y107" s="6" t="str">
        <f>VLOOKUP(Table1[[#This Row],[2-Digit Object Code]],'Object Codes'!$C$2:$D$861,2,FALSE)</f>
        <v>NON-INSTRUCTION HOURLY CLASS.</v>
      </c>
    </row>
    <row r="108" spans="1:25" x14ac:dyDescent="0.25">
      <c r="A108" s="1" t="s">
        <v>8</v>
      </c>
      <c r="B108" s="1" t="s">
        <v>9</v>
      </c>
      <c r="C108" s="1" t="s">
        <v>10</v>
      </c>
      <c r="D108" s="1" t="s">
        <v>11</v>
      </c>
      <c r="E108" s="1" t="s">
        <v>75</v>
      </c>
      <c r="F108" s="1" t="s">
        <v>79</v>
      </c>
      <c r="G108" s="1" t="s">
        <v>30</v>
      </c>
      <c r="H108" s="1" t="s">
        <v>80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6">
        <f t="shared" si="3"/>
        <v>0</v>
      </c>
      <c r="U108" s="6">
        <f t="shared" si="4"/>
        <v>0</v>
      </c>
      <c r="V108" s="9">
        <f t="shared" si="5"/>
        <v>3000</v>
      </c>
      <c r="W108" s="9">
        <f>MID(Table1[[#This Row],[Object]],1,2)*100</f>
        <v>3300</v>
      </c>
      <c r="X108" s="6" t="str">
        <f>VLOOKUP(Table1[[#This Row],[Program]],Program!$A$2:$B$269,2,FALSE)</f>
        <v>PROFESSIONAL DEVELOPMENT CENTR</v>
      </c>
      <c r="Y108" s="6" t="str">
        <f>VLOOKUP(Table1[[#This Row],[2-Digit Object Code]],'Object Codes'!$C$2:$D$861,2,FALSE)</f>
        <v>OASDHI/FICA</v>
      </c>
    </row>
    <row r="109" spans="1:25" x14ac:dyDescent="0.25">
      <c r="A109" s="1" t="s">
        <v>8</v>
      </c>
      <c r="B109" s="1" t="s">
        <v>9</v>
      </c>
      <c r="C109" s="1" t="s">
        <v>10</v>
      </c>
      <c r="D109" s="1" t="s">
        <v>11</v>
      </c>
      <c r="E109" s="1" t="s">
        <v>75</v>
      </c>
      <c r="F109" s="1" t="s">
        <v>79</v>
      </c>
      <c r="G109" s="1" t="s">
        <v>31</v>
      </c>
      <c r="H109" s="1" t="s">
        <v>80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6">
        <f t="shared" si="3"/>
        <v>0</v>
      </c>
      <c r="U109" s="6">
        <f t="shared" si="4"/>
        <v>0</v>
      </c>
      <c r="V109" s="9">
        <f t="shared" si="5"/>
        <v>3000</v>
      </c>
      <c r="W109" s="9">
        <f>MID(Table1[[#This Row],[Object]],1,2)*100</f>
        <v>3300</v>
      </c>
      <c r="X109" s="6" t="str">
        <f>VLOOKUP(Table1[[#This Row],[Program]],Program!$A$2:$B$269,2,FALSE)</f>
        <v>PROFESSIONAL DEVELOPMENT CENTR</v>
      </c>
      <c r="Y109" s="6" t="str">
        <f>VLOOKUP(Table1[[#This Row],[2-Digit Object Code]],'Object Codes'!$C$2:$D$861,2,FALSE)</f>
        <v>OASDHI/FICA</v>
      </c>
    </row>
    <row r="110" spans="1:25" x14ac:dyDescent="0.25">
      <c r="A110" s="1" t="s">
        <v>8</v>
      </c>
      <c r="B110" s="1" t="s">
        <v>9</v>
      </c>
      <c r="C110" s="1" t="s">
        <v>10</v>
      </c>
      <c r="D110" s="1" t="s">
        <v>11</v>
      </c>
      <c r="E110" s="1" t="s">
        <v>75</v>
      </c>
      <c r="F110" s="1" t="s">
        <v>79</v>
      </c>
      <c r="G110" s="1" t="s">
        <v>41</v>
      </c>
      <c r="H110" s="1" t="s">
        <v>80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6">
        <f t="shared" si="3"/>
        <v>0</v>
      </c>
      <c r="U110" s="6">
        <f t="shared" si="4"/>
        <v>0</v>
      </c>
      <c r="V110" s="9">
        <f t="shared" si="5"/>
        <v>3000</v>
      </c>
      <c r="W110" s="9">
        <f>MID(Table1[[#This Row],[Object]],1,2)*100</f>
        <v>3500</v>
      </c>
      <c r="X110" s="6" t="str">
        <f>VLOOKUP(Table1[[#This Row],[Program]],Program!$A$2:$B$269,2,FALSE)</f>
        <v>PROFESSIONAL DEVELOPMENT CENTR</v>
      </c>
      <c r="Y110" s="6" t="str">
        <f>VLOOKUP(Table1[[#This Row],[2-Digit Object Code]],'Object Codes'!$C$2:$D$861,2,FALSE)</f>
        <v>STATE UNEMPLOYMENT INSURANCE</v>
      </c>
    </row>
    <row r="111" spans="1:25" x14ac:dyDescent="0.25">
      <c r="A111" s="1" t="s">
        <v>8</v>
      </c>
      <c r="B111" s="1" t="s">
        <v>9</v>
      </c>
      <c r="C111" s="1" t="s">
        <v>10</v>
      </c>
      <c r="D111" s="1" t="s">
        <v>11</v>
      </c>
      <c r="E111" s="1" t="s">
        <v>75</v>
      </c>
      <c r="F111" s="1" t="s">
        <v>81</v>
      </c>
      <c r="G111" s="1" t="s">
        <v>29</v>
      </c>
      <c r="H111" s="1" t="s">
        <v>82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6">
        <f t="shared" si="3"/>
        <v>0</v>
      </c>
      <c r="U111" s="6">
        <f t="shared" si="4"/>
        <v>0</v>
      </c>
      <c r="V111" s="9">
        <f t="shared" si="5"/>
        <v>3000</v>
      </c>
      <c r="W111" s="9">
        <f>MID(Table1[[#This Row],[Object]],1,2)*100</f>
        <v>3300</v>
      </c>
      <c r="X111" s="6" t="str">
        <f>VLOOKUP(Table1[[#This Row],[Program]],Program!$A$2:$B$269,2,FALSE)</f>
        <v>PROFESSIONAL DEVELOPMENT CENTR</v>
      </c>
      <c r="Y111" s="6" t="str">
        <f>VLOOKUP(Table1[[#This Row],[2-Digit Object Code]],'Object Codes'!$C$2:$D$861,2,FALSE)</f>
        <v>OASDHI/FICA</v>
      </c>
    </row>
    <row r="112" spans="1:25" x14ac:dyDescent="0.25">
      <c r="A112" s="1" t="s">
        <v>8</v>
      </c>
      <c r="B112" s="1" t="s">
        <v>9</v>
      </c>
      <c r="C112" s="1" t="s">
        <v>10</v>
      </c>
      <c r="D112" s="1" t="s">
        <v>11</v>
      </c>
      <c r="E112" s="1" t="s">
        <v>75</v>
      </c>
      <c r="F112" s="1" t="s">
        <v>81</v>
      </c>
      <c r="G112" s="1" t="s">
        <v>30</v>
      </c>
      <c r="H112" s="1" t="s">
        <v>82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6">
        <f t="shared" si="3"/>
        <v>0</v>
      </c>
      <c r="U112" s="6">
        <f t="shared" si="4"/>
        <v>0</v>
      </c>
      <c r="V112" s="9">
        <f t="shared" si="5"/>
        <v>3000</v>
      </c>
      <c r="W112" s="9">
        <f>MID(Table1[[#This Row],[Object]],1,2)*100</f>
        <v>3300</v>
      </c>
      <c r="X112" s="6" t="str">
        <f>VLOOKUP(Table1[[#This Row],[Program]],Program!$A$2:$B$269,2,FALSE)</f>
        <v>PROFESSIONAL DEVELOPMENT CENTR</v>
      </c>
      <c r="Y112" s="6" t="str">
        <f>VLOOKUP(Table1[[#This Row],[2-Digit Object Code]],'Object Codes'!$C$2:$D$861,2,FALSE)</f>
        <v>OASDHI/FICA</v>
      </c>
    </row>
    <row r="113" spans="1:25" x14ac:dyDescent="0.25">
      <c r="A113" s="1" t="s">
        <v>8</v>
      </c>
      <c r="B113" s="1" t="s">
        <v>9</v>
      </c>
      <c r="C113" s="1" t="s">
        <v>10</v>
      </c>
      <c r="D113" s="1" t="s">
        <v>11</v>
      </c>
      <c r="E113" s="1" t="s">
        <v>75</v>
      </c>
      <c r="F113" s="1" t="s">
        <v>81</v>
      </c>
      <c r="G113" s="1" t="s">
        <v>41</v>
      </c>
      <c r="H113" s="1" t="s">
        <v>82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6">
        <f t="shared" si="3"/>
        <v>0</v>
      </c>
      <c r="U113" s="6">
        <f t="shared" si="4"/>
        <v>0</v>
      </c>
      <c r="V113" s="9">
        <f t="shared" si="5"/>
        <v>3000</v>
      </c>
      <c r="W113" s="9">
        <f>MID(Table1[[#This Row],[Object]],1,2)*100</f>
        <v>3500</v>
      </c>
      <c r="X113" s="6" t="str">
        <f>VLOOKUP(Table1[[#This Row],[Program]],Program!$A$2:$B$269,2,FALSE)</f>
        <v>PROFESSIONAL DEVELOPMENT CENTR</v>
      </c>
      <c r="Y113" s="6" t="str">
        <f>VLOOKUP(Table1[[#This Row],[2-Digit Object Code]],'Object Codes'!$C$2:$D$861,2,FALSE)</f>
        <v>STATE UNEMPLOYMENT INSURANCE</v>
      </c>
    </row>
    <row r="114" spans="1:25" x14ac:dyDescent="0.25">
      <c r="A114" s="1" t="s">
        <v>8</v>
      </c>
      <c r="B114" s="1" t="s">
        <v>9</v>
      </c>
      <c r="C114" s="1" t="s">
        <v>10</v>
      </c>
      <c r="D114" s="1" t="s">
        <v>11</v>
      </c>
      <c r="E114" s="1" t="s">
        <v>75</v>
      </c>
      <c r="F114" s="1" t="s">
        <v>81</v>
      </c>
      <c r="G114" s="1" t="s">
        <v>61</v>
      </c>
      <c r="H114" s="1" t="s">
        <v>82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6">
        <f t="shared" si="3"/>
        <v>0</v>
      </c>
      <c r="U114" s="6">
        <f t="shared" si="4"/>
        <v>0</v>
      </c>
      <c r="V114" s="9">
        <f t="shared" si="5"/>
        <v>5000</v>
      </c>
      <c r="W114" s="9">
        <f>MID(Table1[[#This Row],[Object]],1,2)*100</f>
        <v>5200</v>
      </c>
      <c r="X114" s="6" t="str">
        <f>VLOOKUP(Table1[[#This Row],[Program]],Program!$A$2:$B$269,2,FALSE)</f>
        <v>PROFESSIONAL DEVELOPMENT CENTR</v>
      </c>
      <c r="Y114" s="6" t="str">
        <f>VLOOKUP(Table1[[#This Row],[2-Digit Object Code]],'Object Codes'!$C$2:$D$861,2,FALSE)</f>
        <v>TRAVEL &amp; CONFERENCE EXPENSES</v>
      </c>
    </row>
    <row r="115" spans="1:25" x14ac:dyDescent="0.25">
      <c r="A115" s="1" t="s">
        <v>8</v>
      </c>
      <c r="B115" s="1" t="s">
        <v>9</v>
      </c>
      <c r="C115" s="1" t="s">
        <v>10</v>
      </c>
      <c r="D115" s="1" t="s">
        <v>11</v>
      </c>
      <c r="E115" s="1" t="s">
        <v>75</v>
      </c>
      <c r="F115" s="1" t="s">
        <v>83</v>
      </c>
      <c r="G115" s="1" t="s">
        <v>77</v>
      </c>
      <c r="H115" s="1" t="s">
        <v>80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6">
        <f t="shared" si="3"/>
        <v>0</v>
      </c>
      <c r="U115" s="6">
        <f t="shared" si="4"/>
        <v>0</v>
      </c>
      <c r="V115" s="9">
        <f t="shared" si="5"/>
        <v>2000</v>
      </c>
      <c r="W115" s="9">
        <f>MID(Table1[[#This Row],[Object]],1,2)*100</f>
        <v>2300</v>
      </c>
      <c r="X115" s="6" t="str">
        <f>VLOOKUP(Table1[[#This Row],[Program]],Program!$A$2:$B$269,2,FALSE)</f>
        <v>PROFESSIONAL DEVELOPMENT CENTR</v>
      </c>
      <c r="Y115" s="6" t="str">
        <f>VLOOKUP(Table1[[#This Row],[2-Digit Object Code]],'Object Codes'!$C$2:$D$861,2,FALSE)</f>
        <v>NON-INSTRUCTION HOURLY CLASS.</v>
      </c>
    </row>
    <row r="116" spans="1:25" x14ac:dyDescent="0.25">
      <c r="A116" s="1" t="s">
        <v>8</v>
      </c>
      <c r="B116" s="1" t="s">
        <v>9</v>
      </c>
      <c r="C116" s="1" t="s">
        <v>10</v>
      </c>
      <c r="D116" s="1" t="s">
        <v>11</v>
      </c>
      <c r="E116" s="1" t="s">
        <v>75</v>
      </c>
      <c r="F116" s="1" t="s">
        <v>83</v>
      </c>
      <c r="G116" s="1" t="s">
        <v>30</v>
      </c>
      <c r="H116" s="1" t="s">
        <v>80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6">
        <f t="shared" si="3"/>
        <v>0</v>
      </c>
      <c r="U116" s="6">
        <f t="shared" si="4"/>
        <v>0</v>
      </c>
      <c r="V116" s="9">
        <f t="shared" si="5"/>
        <v>3000</v>
      </c>
      <c r="W116" s="9">
        <f>MID(Table1[[#This Row],[Object]],1,2)*100</f>
        <v>3300</v>
      </c>
      <c r="X116" s="6" t="str">
        <f>VLOOKUP(Table1[[#This Row],[Program]],Program!$A$2:$B$269,2,FALSE)</f>
        <v>PROFESSIONAL DEVELOPMENT CENTR</v>
      </c>
      <c r="Y116" s="6" t="str">
        <f>VLOOKUP(Table1[[#This Row],[2-Digit Object Code]],'Object Codes'!$C$2:$D$861,2,FALSE)</f>
        <v>OASDHI/FICA</v>
      </c>
    </row>
    <row r="117" spans="1:25" x14ac:dyDescent="0.25">
      <c r="A117" s="1" t="s">
        <v>8</v>
      </c>
      <c r="B117" s="1" t="s">
        <v>9</v>
      </c>
      <c r="C117" s="1" t="s">
        <v>10</v>
      </c>
      <c r="D117" s="1" t="s">
        <v>11</v>
      </c>
      <c r="E117" s="1" t="s">
        <v>75</v>
      </c>
      <c r="F117" s="1" t="s">
        <v>83</v>
      </c>
      <c r="G117" s="1" t="s">
        <v>31</v>
      </c>
      <c r="H117" s="1" t="s">
        <v>80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6">
        <f t="shared" si="3"/>
        <v>0</v>
      </c>
      <c r="U117" s="6">
        <f t="shared" si="4"/>
        <v>0</v>
      </c>
      <c r="V117" s="9">
        <f t="shared" si="5"/>
        <v>3000</v>
      </c>
      <c r="W117" s="9">
        <f>MID(Table1[[#This Row],[Object]],1,2)*100</f>
        <v>3300</v>
      </c>
      <c r="X117" s="6" t="str">
        <f>VLOOKUP(Table1[[#This Row],[Program]],Program!$A$2:$B$269,2,FALSE)</f>
        <v>PROFESSIONAL DEVELOPMENT CENTR</v>
      </c>
      <c r="Y117" s="6" t="str">
        <f>VLOOKUP(Table1[[#This Row],[2-Digit Object Code]],'Object Codes'!$C$2:$D$861,2,FALSE)</f>
        <v>OASDHI/FICA</v>
      </c>
    </row>
    <row r="118" spans="1:25" x14ac:dyDescent="0.25">
      <c r="A118" s="1" t="s">
        <v>8</v>
      </c>
      <c r="B118" s="1" t="s">
        <v>9</v>
      </c>
      <c r="C118" s="1" t="s">
        <v>10</v>
      </c>
      <c r="D118" s="1" t="s">
        <v>11</v>
      </c>
      <c r="E118" s="1" t="s">
        <v>75</v>
      </c>
      <c r="F118" s="1" t="s">
        <v>83</v>
      </c>
      <c r="G118" s="1" t="s">
        <v>41</v>
      </c>
      <c r="H118" s="1" t="s">
        <v>80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6">
        <f t="shared" si="3"/>
        <v>0</v>
      </c>
      <c r="U118" s="6">
        <f t="shared" si="4"/>
        <v>0</v>
      </c>
      <c r="V118" s="9">
        <f t="shared" si="5"/>
        <v>3000</v>
      </c>
      <c r="W118" s="9">
        <f>MID(Table1[[#This Row],[Object]],1,2)*100</f>
        <v>3500</v>
      </c>
      <c r="X118" s="6" t="str">
        <f>VLOOKUP(Table1[[#This Row],[Program]],Program!$A$2:$B$269,2,FALSE)</f>
        <v>PROFESSIONAL DEVELOPMENT CENTR</v>
      </c>
      <c r="Y118" s="6" t="str">
        <f>VLOOKUP(Table1[[#This Row],[2-Digit Object Code]],'Object Codes'!$C$2:$D$861,2,FALSE)</f>
        <v>STATE UNEMPLOYMENT INSURANCE</v>
      </c>
    </row>
    <row r="119" spans="1:25" x14ac:dyDescent="0.25">
      <c r="A119" s="1" t="s">
        <v>8</v>
      </c>
      <c r="B119" s="1" t="s">
        <v>9</v>
      </c>
      <c r="C119" s="1" t="s">
        <v>10</v>
      </c>
      <c r="D119" s="1" t="s">
        <v>11</v>
      </c>
      <c r="E119" s="1" t="s">
        <v>75</v>
      </c>
      <c r="F119" s="1" t="s">
        <v>84</v>
      </c>
      <c r="G119" s="1" t="s">
        <v>77</v>
      </c>
      <c r="H119" s="1" t="s">
        <v>82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6">
        <f t="shared" si="3"/>
        <v>0</v>
      </c>
      <c r="U119" s="6">
        <f t="shared" si="4"/>
        <v>0</v>
      </c>
      <c r="V119" s="9">
        <f t="shared" si="5"/>
        <v>2000</v>
      </c>
      <c r="W119" s="9">
        <f>MID(Table1[[#This Row],[Object]],1,2)*100</f>
        <v>2300</v>
      </c>
      <c r="X119" s="6" t="str">
        <f>VLOOKUP(Table1[[#This Row],[Program]],Program!$A$2:$B$269,2,FALSE)</f>
        <v>PROFESSIONAL DEVELOPMENT CENTR</v>
      </c>
      <c r="Y119" s="6" t="str">
        <f>VLOOKUP(Table1[[#This Row],[2-Digit Object Code]],'Object Codes'!$C$2:$D$861,2,FALSE)</f>
        <v>NON-INSTRUCTION HOURLY CLASS.</v>
      </c>
    </row>
    <row r="120" spans="1:25" x14ac:dyDescent="0.25">
      <c r="A120" s="1" t="s">
        <v>8</v>
      </c>
      <c r="B120" s="1" t="s">
        <v>9</v>
      </c>
      <c r="C120" s="1" t="s">
        <v>10</v>
      </c>
      <c r="D120" s="1" t="s">
        <v>11</v>
      </c>
      <c r="E120" s="1" t="s">
        <v>75</v>
      </c>
      <c r="F120" s="1" t="s">
        <v>84</v>
      </c>
      <c r="G120" s="1" t="s">
        <v>30</v>
      </c>
      <c r="H120" s="1" t="s">
        <v>82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6">
        <f t="shared" si="3"/>
        <v>0</v>
      </c>
      <c r="U120" s="6">
        <f t="shared" si="4"/>
        <v>0</v>
      </c>
      <c r="V120" s="9">
        <f t="shared" si="5"/>
        <v>3000</v>
      </c>
      <c r="W120" s="9">
        <f>MID(Table1[[#This Row],[Object]],1,2)*100</f>
        <v>3300</v>
      </c>
      <c r="X120" s="6" t="str">
        <f>VLOOKUP(Table1[[#This Row],[Program]],Program!$A$2:$B$269,2,FALSE)</f>
        <v>PROFESSIONAL DEVELOPMENT CENTR</v>
      </c>
      <c r="Y120" s="6" t="str">
        <f>VLOOKUP(Table1[[#This Row],[2-Digit Object Code]],'Object Codes'!$C$2:$D$861,2,FALSE)</f>
        <v>OASDHI/FICA</v>
      </c>
    </row>
    <row r="121" spans="1:25" x14ac:dyDescent="0.25">
      <c r="A121" s="1" t="s">
        <v>8</v>
      </c>
      <c r="B121" s="1" t="s">
        <v>9</v>
      </c>
      <c r="C121" s="1" t="s">
        <v>10</v>
      </c>
      <c r="D121" s="1" t="s">
        <v>11</v>
      </c>
      <c r="E121" s="1" t="s">
        <v>75</v>
      </c>
      <c r="F121" s="1" t="s">
        <v>84</v>
      </c>
      <c r="G121" s="1" t="s">
        <v>31</v>
      </c>
      <c r="H121" s="1" t="s">
        <v>82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6">
        <f t="shared" si="3"/>
        <v>0</v>
      </c>
      <c r="U121" s="6">
        <f t="shared" si="4"/>
        <v>0</v>
      </c>
      <c r="V121" s="9">
        <f t="shared" si="5"/>
        <v>3000</v>
      </c>
      <c r="W121" s="9">
        <f>MID(Table1[[#This Row],[Object]],1,2)*100</f>
        <v>3300</v>
      </c>
      <c r="X121" s="6" t="str">
        <f>VLOOKUP(Table1[[#This Row],[Program]],Program!$A$2:$B$269,2,FALSE)</f>
        <v>PROFESSIONAL DEVELOPMENT CENTR</v>
      </c>
      <c r="Y121" s="6" t="str">
        <f>VLOOKUP(Table1[[#This Row],[2-Digit Object Code]],'Object Codes'!$C$2:$D$861,2,FALSE)</f>
        <v>OASDHI/FICA</v>
      </c>
    </row>
    <row r="122" spans="1:25" x14ac:dyDescent="0.25">
      <c r="A122" s="1" t="s">
        <v>8</v>
      </c>
      <c r="B122" s="1" t="s">
        <v>9</v>
      </c>
      <c r="C122" s="1" t="s">
        <v>10</v>
      </c>
      <c r="D122" s="1" t="s">
        <v>11</v>
      </c>
      <c r="E122" s="1" t="s">
        <v>75</v>
      </c>
      <c r="F122" s="1" t="s">
        <v>84</v>
      </c>
      <c r="G122" s="1" t="s">
        <v>41</v>
      </c>
      <c r="H122" s="1" t="s">
        <v>82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6">
        <f t="shared" si="3"/>
        <v>0</v>
      </c>
      <c r="U122" s="6">
        <f t="shared" si="4"/>
        <v>0</v>
      </c>
      <c r="V122" s="9">
        <f t="shared" si="5"/>
        <v>3000</v>
      </c>
      <c r="W122" s="9">
        <f>MID(Table1[[#This Row],[Object]],1,2)*100</f>
        <v>3500</v>
      </c>
      <c r="X122" s="6" t="str">
        <f>VLOOKUP(Table1[[#This Row],[Program]],Program!$A$2:$B$269,2,FALSE)</f>
        <v>PROFESSIONAL DEVELOPMENT CENTR</v>
      </c>
      <c r="Y122" s="6" t="str">
        <f>VLOOKUP(Table1[[#This Row],[2-Digit Object Code]],'Object Codes'!$C$2:$D$861,2,FALSE)</f>
        <v>STATE UNEMPLOYMENT INSURANCE</v>
      </c>
    </row>
    <row r="123" spans="1:25" x14ac:dyDescent="0.25">
      <c r="A123" s="1" t="s">
        <v>8</v>
      </c>
      <c r="B123" s="1" t="s">
        <v>9</v>
      </c>
      <c r="C123" s="1" t="s">
        <v>10</v>
      </c>
      <c r="D123" s="1" t="s">
        <v>11</v>
      </c>
      <c r="E123" s="1" t="s">
        <v>75</v>
      </c>
      <c r="F123" s="1" t="s">
        <v>85</v>
      </c>
      <c r="G123" s="1" t="s">
        <v>77</v>
      </c>
      <c r="H123" s="1" t="s">
        <v>80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6">
        <f t="shared" si="3"/>
        <v>0</v>
      </c>
      <c r="U123" s="6">
        <f t="shared" si="4"/>
        <v>0</v>
      </c>
      <c r="V123" s="9">
        <f t="shared" si="5"/>
        <v>2000</v>
      </c>
      <c r="W123" s="9">
        <f>MID(Table1[[#This Row],[Object]],1,2)*100</f>
        <v>2300</v>
      </c>
      <c r="X123" s="6" t="str">
        <f>VLOOKUP(Table1[[#This Row],[Program]],Program!$A$2:$B$269,2,FALSE)</f>
        <v>PROFESSIONAL DEVELOPMENT CENTR</v>
      </c>
      <c r="Y123" s="6" t="str">
        <f>VLOOKUP(Table1[[#This Row],[2-Digit Object Code]],'Object Codes'!$C$2:$D$861,2,FALSE)</f>
        <v>NON-INSTRUCTION HOURLY CLASS.</v>
      </c>
    </row>
    <row r="124" spans="1:25" x14ac:dyDescent="0.25">
      <c r="A124" s="1" t="s">
        <v>8</v>
      </c>
      <c r="B124" s="1" t="s">
        <v>9</v>
      </c>
      <c r="C124" s="1" t="s">
        <v>10</v>
      </c>
      <c r="D124" s="1" t="s">
        <v>11</v>
      </c>
      <c r="E124" s="1" t="s">
        <v>75</v>
      </c>
      <c r="F124" s="1" t="s">
        <v>85</v>
      </c>
      <c r="G124" s="1" t="s">
        <v>30</v>
      </c>
      <c r="H124" s="1" t="s">
        <v>80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6">
        <f t="shared" si="3"/>
        <v>0</v>
      </c>
      <c r="U124" s="6">
        <f t="shared" si="4"/>
        <v>0</v>
      </c>
      <c r="V124" s="9">
        <f t="shared" si="5"/>
        <v>3000</v>
      </c>
      <c r="W124" s="9">
        <f>MID(Table1[[#This Row],[Object]],1,2)*100</f>
        <v>3300</v>
      </c>
      <c r="X124" s="6" t="str">
        <f>VLOOKUP(Table1[[#This Row],[Program]],Program!$A$2:$B$269,2,FALSE)</f>
        <v>PROFESSIONAL DEVELOPMENT CENTR</v>
      </c>
      <c r="Y124" s="6" t="str">
        <f>VLOOKUP(Table1[[#This Row],[2-Digit Object Code]],'Object Codes'!$C$2:$D$861,2,FALSE)</f>
        <v>OASDHI/FICA</v>
      </c>
    </row>
    <row r="125" spans="1:25" x14ac:dyDescent="0.25">
      <c r="A125" s="1" t="s">
        <v>8</v>
      </c>
      <c r="B125" s="1" t="s">
        <v>9</v>
      </c>
      <c r="C125" s="1" t="s">
        <v>10</v>
      </c>
      <c r="D125" s="1" t="s">
        <v>11</v>
      </c>
      <c r="E125" s="1" t="s">
        <v>75</v>
      </c>
      <c r="F125" s="1" t="s">
        <v>85</v>
      </c>
      <c r="G125" s="1" t="s">
        <v>31</v>
      </c>
      <c r="H125" s="1" t="s">
        <v>80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6">
        <f t="shared" si="3"/>
        <v>0</v>
      </c>
      <c r="U125" s="6">
        <f t="shared" si="4"/>
        <v>0</v>
      </c>
      <c r="V125" s="9">
        <f t="shared" si="5"/>
        <v>3000</v>
      </c>
      <c r="W125" s="9">
        <f>MID(Table1[[#This Row],[Object]],1,2)*100</f>
        <v>3300</v>
      </c>
      <c r="X125" s="6" t="str">
        <f>VLOOKUP(Table1[[#This Row],[Program]],Program!$A$2:$B$269,2,FALSE)</f>
        <v>PROFESSIONAL DEVELOPMENT CENTR</v>
      </c>
      <c r="Y125" s="6" t="str">
        <f>VLOOKUP(Table1[[#This Row],[2-Digit Object Code]],'Object Codes'!$C$2:$D$861,2,FALSE)</f>
        <v>OASDHI/FICA</v>
      </c>
    </row>
    <row r="126" spans="1:25" x14ac:dyDescent="0.25">
      <c r="A126" s="1" t="s">
        <v>8</v>
      </c>
      <c r="B126" s="1" t="s">
        <v>9</v>
      </c>
      <c r="C126" s="1" t="s">
        <v>10</v>
      </c>
      <c r="D126" s="1" t="s">
        <v>11</v>
      </c>
      <c r="E126" s="1" t="s">
        <v>75</v>
      </c>
      <c r="F126" s="1" t="s">
        <v>85</v>
      </c>
      <c r="G126" s="1" t="s">
        <v>41</v>
      </c>
      <c r="H126" s="1" t="s">
        <v>80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6">
        <f t="shared" si="3"/>
        <v>0</v>
      </c>
      <c r="U126" s="6">
        <f t="shared" si="4"/>
        <v>0</v>
      </c>
      <c r="V126" s="9">
        <f t="shared" si="5"/>
        <v>3000</v>
      </c>
      <c r="W126" s="9">
        <f>MID(Table1[[#This Row],[Object]],1,2)*100</f>
        <v>3500</v>
      </c>
      <c r="X126" s="6" t="str">
        <f>VLOOKUP(Table1[[#This Row],[Program]],Program!$A$2:$B$269,2,FALSE)</f>
        <v>PROFESSIONAL DEVELOPMENT CENTR</v>
      </c>
      <c r="Y126" s="6" t="str">
        <f>VLOOKUP(Table1[[#This Row],[2-Digit Object Code]],'Object Codes'!$C$2:$D$861,2,FALSE)</f>
        <v>STATE UNEMPLOYMENT INSURANCE</v>
      </c>
    </row>
    <row r="127" spans="1:25" x14ac:dyDescent="0.25">
      <c r="A127" s="1" t="s">
        <v>8</v>
      </c>
      <c r="B127" s="1" t="s">
        <v>9</v>
      </c>
      <c r="C127" s="1" t="s">
        <v>10</v>
      </c>
      <c r="D127" s="1" t="s">
        <v>11</v>
      </c>
      <c r="E127" s="1" t="s">
        <v>75</v>
      </c>
      <c r="F127" s="1" t="s">
        <v>86</v>
      </c>
      <c r="G127" s="1" t="s">
        <v>18</v>
      </c>
      <c r="H127" s="1" t="s">
        <v>82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6">
        <f t="shared" si="3"/>
        <v>0</v>
      </c>
      <c r="U127" s="6">
        <f t="shared" si="4"/>
        <v>0</v>
      </c>
      <c r="V127" s="9">
        <f t="shared" si="5"/>
        <v>2000</v>
      </c>
      <c r="W127" s="9">
        <f>MID(Table1[[#This Row],[Object]],1,2)*100</f>
        <v>2100</v>
      </c>
      <c r="X127" s="6" t="str">
        <f>VLOOKUP(Table1[[#This Row],[Program]],Program!$A$2:$B$269,2,FALSE)</f>
        <v>PROFESSIONAL DEVELOPMENT CENTR</v>
      </c>
      <c r="Y127" s="6" t="str">
        <f>VLOOKUP(Table1[[#This Row],[2-Digit Object Code]],'Object Codes'!$C$2:$D$861,2,FALSE)</f>
        <v>CLASSIFIED MANAGERS-NON-INSTRU</v>
      </c>
    </row>
    <row r="128" spans="1:25" x14ac:dyDescent="0.25">
      <c r="A128" s="1" t="s">
        <v>8</v>
      </c>
      <c r="B128" s="1" t="s">
        <v>9</v>
      </c>
      <c r="C128" s="1" t="s">
        <v>10</v>
      </c>
      <c r="D128" s="1" t="s">
        <v>11</v>
      </c>
      <c r="E128" s="1" t="s">
        <v>75</v>
      </c>
      <c r="F128" s="1" t="s">
        <v>86</v>
      </c>
      <c r="G128" s="1" t="s">
        <v>77</v>
      </c>
      <c r="H128" s="1" t="s">
        <v>82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6">
        <f t="shared" si="3"/>
        <v>0</v>
      </c>
      <c r="U128" s="6">
        <f t="shared" si="4"/>
        <v>0</v>
      </c>
      <c r="V128" s="9">
        <f t="shared" si="5"/>
        <v>2000</v>
      </c>
      <c r="W128" s="9">
        <f>MID(Table1[[#This Row],[Object]],1,2)*100</f>
        <v>2300</v>
      </c>
      <c r="X128" s="6" t="str">
        <f>VLOOKUP(Table1[[#This Row],[Program]],Program!$A$2:$B$269,2,FALSE)</f>
        <v>PROFESSIONAL DEVELOPMENT CENTR</v>
      </c>
      <c r="Y128" s="6" t="str">
        <f>VLOOKUP(Table1[[#This Row],[2-Digit Object Code]],'Object Codes'!$C$2:$D$861,2,FALSE)</f>
        <v>NON-INSTRUCTION HOURLY CLASS.</v>
      </c>
    </row>
    <row r="129" spans="1:25" x14ac:dyDescent="0.25">
      <c r="A129" s="1" t="s">
        <v>8</v>
      </c>
      <c r="B129" s="1" t="s">
        <v>9</v>
      </c>
      <c r="C129" s="1" t="s">
        <v>10</v>
      </c>
      <c r="D129" s="1" t="s">
        <v>11</v>
      </c>
      <c r="E129" s="1" t="s">
        <v>75</v>
      </c>
      <c r="F129" s="1" t="s">
        <v>86</v>
      </c>
      <c r="G129" s="1" t="s">
        <v>27</v>
      </c>
      <c r="H129" s="1" t="s">
        <v>82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6">
        <f t="shared" si="3"/>
        <v>0</v>
      </c>
      <c r="U129" s="6">
        <f t="shared" si="4"/>
        <v>0</v>
      </c>
      <c r="V129" s="9">
        <f t="shared" si="5"/>
        <v>3000</v>
      </c>
      <c r="W129" s="9">
        <f>MID(Table1[[#This Row],[Object]],1,2)*100</f>
        <v>3200</v>
      </c>
      <c r="X129" s="6" t="str">
        <f>VLOOKUP(Table1[[#This Row],[Program]],Program!$A$2:$B$269,2,FALSE)</f>
        <v>PROFESSIONAL DEVELOPMENT CENTR</v>
      </c>
      <c r="Y129" s="6" t="str">
        <f>VLOOKUP(Table1[[#This Row],[2-Digit Object Code]],'Object Codes'!$C$2:$D$861,2,FALSE)</f>
        <v>CLASSIFIED RETIREMENT</v>
      </c>
    </row>
    <row r="130" spans="1:25" x14ac:dyDescent="0.25">
      <c r="A130" s="1" t="s">
        <v>8</v>
      </c>
      <c r="B130" s="1" t="s">
        <v>9</v>
      </c>
      <c r="C130" s="1" t="s">
        <v>10</v>
      </c>
      <c r="D130" s="1" t="s">
        <v>11</v>
      </c>
      <c r="E130" s="1" t="s">
        <v>75</v>
      </c>
      <c r="F130" s="1" t="s">
        <v>86</v>
      </c>
      <c r="G130" s="1" t="s">
        <v>87</v>
      </c>
      <c r="H130" s="1" t="s">
        <v>82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6">
        <f t="shared" ref="T130:T193" si="6">N130-I130</f>
        <v>0</v>
      </c>
      <c r="U130" s="6">
        <f t="shared" ref="U130:U193" si="7">N130-L130</f>
        <v>0</v>
      </c>
      <c r="V130" s="9">
        <f t="shared" ref="V130:V193" si="8">MID(G130,1,1)*1000</f>
        <v>3000</v>
      </c>
      <c r="W130" s="9">
        <f>MID(Table1[[#This Row],[Object]],1,2)*100</f>
        <v>3300</v>
      </c>
      <c r="X130" s="6" t="str">
        <f>VLOOKUP(Table1[[#This Row],[Program]],Program!$A$2:$B$269,2,FALSE)</f>
        <v>PROFESSIONAL DEVELOPMENT CENTR</v>
      </c>
      <c r="Y130" s="6" t="str">
        <f>VLOOKUP(Table1[[#This Row],[2-Digit Object Code]],'Object Codes'!$C$2:$D$861,2,FALSE)</f>
        <v>OASDHI/FICA</v>
      </c>
    </row>
    <row r="131" spans="1:25" x14ac:dyDescent="0.25">
      <c r="A131" s="1" t="s">
        <v>8</v>
      </c>
      <c r="B131" s="1" t="s">
        <v>9</v>
      </c>
      <c r="C131" s="1" t="s">
        <v>10</v>
      </c>
      <c r="D131" s="1" t="s">
        <v>11</v>
      </c>
      <c r="E131" s="1" t="s">
        <v>75</v>
      </c>
      <c r="F131" s="1" t="s">
        <v>86</v>
      </c>
      <c r="G131" s="1" t="s">
        <v>30</v>
      </c>
      <c r="H131" s="1" t="s">
        <v>82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6">
        <f t="shared" si="6"/>
        <v>0</v>
      </c>
      <c r="U131" s="6">
        <f t="shared" si="7"/>
        <v>0</v>
      </c>
      <c r="V131" s="9">
        <f t="shared" si="8"/>
        <v>3000</v>
      </c>
      <c r="W131" s="9">
        <f>MID(Table1[[#This Row],[Object]],1,2)*100</f>
        <v>3300</v>
      </c>
      <c r="X131" s="6" t="str">
        <f>VLOOKUP(Table1[[#This Row],[Program]],Program!$A$2:$B$269,2,FALSE)</f>
        <v>PROFESSIONAL DEVELOPMENT CENTR</v>
      </c>
      <c r="Y131" s="6" t="str">
        <f>VLOOKUP(Table1[[#This Row],[2-Digit Object Code]],'Object Codes'!$C$2:$D$861,2,FALSE)</f>
        <v>OASDHI/FICA</v>
      </c>
    </row>
    <row r="132" spans="1:25" x14ac:dyDescent="0.25">
      <c r="A132" s="1" t="s">
        <v>8</v>
      </c>
      <c r="B132" s="1" t="s">
        <v>9</v>
      </c>
      <c r="C132" s="1" t="s">
        <v>10</v>
      </c>
      <c r="D132" s="1" t="s">
        <v>11</v>
      </c>
      <c r="E132" s="1" t="s">
        <v>75</v>
      </c>
      <c r="F132" s="1" t="s">
        <v>86</v>
      </c>
      <c r="G132" s="1" t="s">
        <v>31</v>
      </c>
      <c r="H132" s="1" t="s">
        <v>82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6">
        <f t="shared" si="6"/>
        <v>0</v>
      </c>
      <c r="U132" s="6">
        <f t="shared" si="7"/>
        <v>0</v>
      </c>
      <c r="V132" s="9">
        <f t="shared" si="8"/>
        <v>3000</v>
      </c>
      <c r="W132" s="9">
        <f>MID(Table1[[#This Row],[Object]],1,2)*100</f>
        <v>3300</v>
      </c>
      <c r="X132" s="6" t="str">
        <f>VLOOKUP(Table1[[#This Row],[Program]],Program!$A$2:$B$269,2,FALSE)</f>
        <v>PROFESSIONAL DEVELOPMENT CENTR</v>
      </c>
      <c r="Y132" s="6" t="str">
        <f>VLOOKUP(Table1[[#This Row],[2-Digit Object Code]],'Object Codes'!$C$2:$D$861,2,FALSE)</f>
        <v>OASDHI/FICA</v>
      </c>
    </row>
    <row r="133" spans="1:25" x14ac:dyDescent="0.25">
      <c r="A133" s="1" t="s">
        <v>8</v>
      </c>
      <c r="B133" s="1" t="s">
        <v>9</v>
      </c>
      <c r="C133" s="1" t="s">
        <v>10</v>
      </c>
      <c r="D133" s="1" t="s">
        <v>11</v>
      </c>
      <c r="E133" s="1" t="s">
        <v>75</v>
      </c>
      <c r="F133" s="1" t="s">
        <v>86</v>
      </c>
      <c r="G133" s="1" t="s">
        <v>32</v>
      </c>
      <c r="H133" s="1" t="s">
        <v>82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6">
        <f t="shared" si="6"/>
        <v>0</v>
      </c>
      <c r="U133" s="6">
        <f t="shared" si="7"/>
        <v>0</v>
      </c>
      <c r="V133" s="9">
        <f t="shared" si="8"/>
        <v>3000</v>
      </c>
      <c r="W133" s="9">
        <f>MID(Table1[[#This Row],[Object]],1,2)*100</f>
        <v>3400</v>
      </c>
      <c r="X133" s="6" t="str">
        <f>VLOOKUP(Table1[[#This Row],[Program]],Program!$A$2:$B$269,2,FALSE)</f>
        <v>PROFESSIONAL DEVELOPMENT CENTR</v>
      </c>
      <c r="Y133" s="6" t="str">
        <f>VLOOKUP(Table1[[#This Row],[2-Digit Object Code]],'Object Codes'!$C$2:$D$861,2,FALSE)</f>
        <v>HEALTH AND WELFARE BENEFITS</v>
      </c>
    </row>
    <row r="134" spans="1:25" x14ac:dyDescent="0.25">
      <c r="A134" s="1" t="s">
        <v>8</v>
      </c>
      <c r="B134" s="1" t="s">
        <v>9</v>
      </c>
      <c r="C134" s="1" t="s">
        <v>10</v>
      </c>
      <c r="D134" s="1" t="s">
        <v>11</v>
      </c>
      <c r="E134" s="1" t="s">
        <v>75</v>
      </c>
      <c r="F134" s="1" t="s">
        <v>86</v>
      </c>
      <c r="G134" s="1" t="s">
        <v>35</v>
      </c>
      <c r="H134" s="1" t="s">
        <v>82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6">
        <f t="shared" si="6"/>
        <v>0</v>
      </c>
      <c r="U134" s="6">
        <f t="shared" si="7"/>
        <v>0</v>
      </c>
      <c r="V134" s="9">
        <f t="shared" si="8"/>
        <v>3000</v>
      </c>
      <c r="W134" s="9">
        <f>MID(Table1[[#This Row],[Object]],1,2)*100</f>
        <v>3400</v>
      </c>
      <c r="X134" s="6" t="str">
        <f>VLOOKUP(Table1[[#This Row],[Program]],Program!$A$2:$B$269,2,FALSE)</f>
        <v>PROFESSIONAL DEVELOPMENT CENTR</v>
      </c>
      <c r="Y134" s="6" t="str">
        <f>VLOOKUP(Table1[[#This Row],[2-Digit Object Code]],'Object Codes'!$C$2:$D$861,2,FALSE)</f>
        <v>HEALTH AND WELFARE BENEFITS</v>
      </c>
    </row>
    <row r="135" spans="1:25" x14ac:dyDescent="0.25">
      <c r="A135" s="1" t="s">
        <v>8</v>
      </c>
      <c r="B135" s="1" t="s">
        <v>9</v>
      </c>
      <c r="C135" s="1" t="s">
        <v>10</v>
      </c>
      <c r="D135" s="1" t="s">
        <v>11</v>
      </c>
      <c r="E135" s="1" t="s">
        <v>75</v>
      </c>
      <c r="F135" s="1" t="s">
        <v>86</v>
      </c>
      <c r="G135" s="1" t="s">
        <v>36</v>
      </c>
      <c r="H135" s="1" t="s">
        <v>82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6">
        <f t="shared" si="6"/>
        <v>0</v>
      </c>
      <c r="U135" s="6">
        <f t="shared" si="7"/>
        <v>0</v>
      </c>
      <c r="V135" s="9">
        <f t="shared" si="8"/>
        <v>3000</v>
      </c>
      <c r="W135" s="9">
        <f>MID(Table1[[#This Row],[Object]],1,2)*100</f>
        <v>3400</v>
      </c>
      <c r="X135" s="6" t="str">
        <f>VLOOKUP(Table1[[#This Row],[Program]],Program!$A$2:$B$269,2,FALSE)</f>
        <v>PROFESSIONAL DEVELOPMENT CENTR</v>
      </c>
      <c r="Y135" s="6" t="str">
        <f>VLOOKUP(Table1[[#This Row],[2-Digit Object Code]],'Object Codes'!$C$2:$D$861,2,FALSE)</f>
        <v>HEALTH AND WELFARE BENEFITS</v>
      </c>
    </row>
    <row r="136" spans="1:25" x14ac:dyDescent="0.25">
      <c r="A136" s="1" t="s">
        <v>8</v>
      </c>
      <c r="B136" s="1" t="s">
        <v>9</v>
      </c>
      <c r="C136" s="1" t="s">
        <v>10</v>
      </c>
      <c r="D136" s="1" t="s">
        <v>11</v>
      </c>
      <c r="E136" s="1" t="s">
        <v>75</v>
      </c>
      <c r="F136" s="1" t="s">
        <v>86</v>
      </c>
      <c r="G136" s="1" t="s">
        <v>40</v>
      </c>
      <c r="H136" s="1" t="s">
        <v>82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6">
        <f t="shared" si="6"/>
        <v>0</v>
      </c>
      <c r="U136" s="6">
        <f t="shared" si="7"/>
        <v>0</v>
      </c>
      <c r="V136" s="9">
        <f t="shared" si="8"/>
        <v>3000</v>
      </c>
      <c r="W136" s="9">
        <f>MID(Table1[[#This Row],[Object]],1,2)*100</f>
        <v>3500</v>
      </c>
      <c r="X136" s="6" t="str">
        <f>VLOOKUP(Table1[[#This Row],[Program]],Program!$A$2:$B$269,2,FALSE)</f>
        <v>PROFESSIONAL DEVELOPMENT CENTR</v>
      </c>
      <c r="Y136" s="6" t="str">
        <f>VLOOKUP(Table1[[#This Row],[2-Digit Object Code]],'Object Codes'!$C$2:$D$861,2,FALSE)</f>
        <v>STATE UNEMPLOYMENT INSURANCE</v>
      </c>
    </row>
    <row r="137" spans="1:25" x14ac:dyDescent="0.25">
      <c r="A137" s="1" t="s">
        <v>8</v>
      </c>
      <c r="B137" s="1" t="s">
        <v>9</v>
      </c>
      <c r="C137" s="1" t="s">
        <v>10</v>
      </c>
      <c r="D137" s="1" t="s">
        <v>11</v>
      </c>
      <c r="E137" s="1" t="s">
        <v>75</v>
      </c>
      <c r="F137" s="1" t="s">
        <v>86</v>
      </c>
      <c r="G137" s="1" t="s">
        <v>41</v>
      </c>
      <c r="H137" s="1" t="s">
        <v>82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6">
        <f t="shared" si="6"/>
        <v>0</v>
      </c>
      <c r="U137" s="6">
        <f t="shared" si="7"/>
        <v>0</v>
      </c>
      <c r="V137" s="9">
        <f t="shared" si="8"/>
        <v>3000</v>
      </c>
      <c r="W137" s="9">
        <f>MID(Table1[[#This Row],[Object]],1,2)*100</f>
        <v>3500</v>
      </c>
      <c r="X137" s="6" t="str">
        <f>VLOOKUP(Table1[[#This Row],[Program]],Program!$A$2:$B$269,2,FALSE)</f>
        <v>PROFESSIONAL DEVELOPMENT CENTR</v>
      </c>
      <c r="Y137" s="6" t="str">
        <f>VLOOKUP(Table1[[#This Row],[2-Digit Object Code]],'Object Codes'!$C$2:$D$861,2,FALSE)</f>
        <v>STATE UNEMPLOYMENT INSURANCE</v>
      </c>
    </row>
    <row r="138" spans="1:25" x14ac:dyDescent="0.25">
      <c r="A138" s="1" t="s">
        <v>8</v>
      </c>
      <c r="B138" s="1" t="s">
        <v>9</v>
      </c>
      <c r="C138" s="1" t="s">
        <v>10</v>
      </c>
      <c r="D138" s="1" t="s">
        <v>11</v>
      </c>
      <c r="E138" s="1" t="s">
        <v>75</v>
      </c>
      <c r="F138" s="1" t="s">
        <v>86</v>
      </c>
      <c r="G138" s="1" t="s">
        <v>44</v>
      </c>
      <c r="H138" s="1" t="s">
        <v>82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6">
        <f t="shared" si="6"/>
        <v>0</v>
      </c>
      <c r="U138" s="6">
        <f t="shared" si="7"/>
        <v>0</v>
      </c>
      <c r="V138" s="9">
        <f t="shared" si="8"/>
        <v>3000</v>
      </c>
      <c r="W138" s="9">
        <f>MID(Table1[[#This Row],[Object]],1,2)*100</f>
        <v>3600</v>
      </c>
      <c r="X138" s="6" t="str">
        <f>VLOOKUP(Table1[[#This Row],[Program]],Program!$A$2:$B$269,2,FALSE)</f>
        <v>PROFESSIONAL DEVELOPMENT CENTR</v>
      </c>
      <c r="Y138" s="6" t="str">
        <f>VLOOKUP(Table1[[#This Row],[2-Digit Object Code]],'Object Codes'!$C$2:$D$861,2,FALSE)</f>
        <v>WORKERS COMPENSATION INSURANCE</v>
      </c>
    </row>
    <row r="139" spans="1:25" x14ac:dyDescent="0.25">
      <c r="A139" s="1" t="s">
        <v>8</v>
      </c>
      <c r="B139" s="1" t="s">
        <v>9</v>
      </c>
      <c r="C139" s="1" t="s">
        <v>10</v>
      </c>
      <c r="D139" s="1" t="s">
        <v>11</v>
      </c>
      <c r="E139" s="1" t="s">
        <v>75</v>
      </c>
      <c r="F139" s="1" t="s">
        <v>86</v>
      </c>
      <c r="G139" s="1" t="s">
        <v>47</v>
      </c>
      <c r="H139" s="1" t="s">
        <v>82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6">
        <f t="shared" si="6"/>
        <v>0</v>
      </c>
      <c r="U139" s="6">
        <f t="shared" si="7"/>
        <v>0</v>
      </c>
      <c r="V139" s="9">
        <f t="shared" si="8"/>
        <v>3000</v>
      </c>
      <c r="W139" s="9">
        <f>MID(Table1[[#This Row],[Object]],1,2)*100</f>
        <v>3900</v>
      </c>
      <c r="X139" s="6" t="str">
        <f>VLOOKUP(Table1[[#This Row],[Program]],Program!$A$2:$B$269,2,FALSE)</f>
        <v>PROFESSIONAL DEVELOPMENT CENTR</v>
      </c>
      <c r="Y139" s="6" t="str">
        <f>VLOOKUP(Table1[[#This Row],[2-Digit Object Code]],'Object Codes'!$C$2:$D$861,2,FALSE)</f>
        <v>OTHER BENEFITS</v>
      </c>
    </row>
    <row r="140" spans="1:25" x14ac:dyDescent="0.25">
      <c r="A140" s="1" t="s">
        <v>8</v>
      </c>
      <c r="B140" s="1" t="s">
        <v>9</v>
      </c>
      <c r="C140" s="1" t="s">
        <v>10</v>
      </c>
      <c r="D140" s="1" t="s">
        <v>11</v>
      </c>
      <c r="E140" s="1" t="s">
        <v>75</v>
      </c>
      <c r="F140" s="1" t="s">
        <v>86</v>
      </c>
      <c r="G140" s="1" t="s">
        <v>50</v>
      </c>
      <c r="H140" s="1" t="s">
        <v>82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6">
        <f t="shared" si="6"/>
        <v>0</v>
      </c>
      <c r="U140" s="6">
        <f t="shared" si="7"/>
        <v>0</v>
      </c>
      <c r="V140" s="9">
        <f t="shared" si="8"/>
        <v>3000</v>
      </c>
      <c r="W140" s="9">
        <f>MID(Table1[[#This Row],[Object]],1,2)*100</f>
        <v>3900</v>
      </c>
      <c r="X140" s="6" t="str">
        <f>VLOOKUP(Table1[[#This Row],[Program]],Program!$A$2:$B$269,2,FALSE)</f>
        <v>PROFESSIONAL DEVELOPMENT CENTR</v>
      </c>
      <c r="Y140" s="6" t="str">
        <f>VLOOKUP(Table1[[#This Row],[2-Digit Object Code]],'Object Codes'!$C$2:$D$861,2,FALSE)</f>
        <v>OTHER BENEFITS</v>
      </c>
    </row>
    <row r="141" spans="1:25" x14ac:dyDescent="0.25">
      <c r="A141" s="1" t="s">
        <v>8</v>
      </c>
      <c r="B141" s="1" t="s">
        <v>9</v>
      </c>
      <c r="C141" s="1" t="s">
        <v>10</v>
      </c>
      <c r="D141" s="1" t="s">
        <v>11</v>
      </c>
      <c r="E141" s="1" t="s">
        <v>88</v>
      </c>
      <c r="F141" s="1" t="s">
        <v>12</v>
      </c>
      <c r="G141" s="1" t="s">
        <v>89</v>
      </c>
      <c r="H141" s="1" t="s">
        <v>90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20000</v>
      </c>
      <c r="O141" s="3">
        <v>0</v>
      </c>
      <c r="P141" s="3">
        <v>20000</v>
      </c>
      <c r="Q141" s="3">
        <v>12348</v>
      </c>
      <c r="R141" s="3">
        <v>0</v>
      </c>
      <c r="S141" s="3">
        <v>7652</v>
      </c>
      <c r="T141" s="6">
        <f t="shared" si="6"/>
        <v>20000</v>
      </c>
      <c r="U141" s="6">
        <f t="shared" si="7"/>
        <v>20000</v>
      </c>
      <c r="V141" s="9">
        <f t="shared" si="8"/>
        <v>1000</v>
      </c>
      <c r="W141" s="9">
        <f>MID(Table1[[#This Row],[Object]],1,2)*100</f>
        <v>1400</v>
      </c>
      <c r="X141" s="6" t="str">
        <f>VLOOKUP(Table1[[#This Row],[Program]],Program!$A$2:$B$269,2,FALSE)</f>
        <v>OUTREACH AND RECRUITMENT</v>
      </c>
      <c r="Y141" s="6" t="str">
        <f>VLOOKUP(Table1[[#This Row],[2-Digit Object Code]],'Object Codes'!$C$2:$D$861,2,FALSE)</f>
        <v>NON-INSTRUCTION HOURLY CERT.</v>
      </c>
    </row>
    <row r="142" spans="1:25" x14ac:dyDescent="0.25">
      <c r="A142" s="1" t="s">
        <v>8</v>
      </c>
      <c r="B142" s="1" t="s">
        <v>9</v>
      </c>
      <c r="C142" s="1" t="s">
        <v>10</v>
      </c>
      <c r="D142" s="1" t="s">
        <v>11</v>
      </c>
      <c r="E142" s="1" t="s">
        <v>88</v>
      </c>
      <c r="F142" s="1" t="s">
        <v>12</v>
      </c>
      <c r="G142" s="1" t="s">
        <v>91</v>
      </c>
      <c r="H142" s="1" t="s">
        <v>90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20000</v>
      </c>
      <c r="O142" s="3">
        <v>0</v>
      </c>
      <c r="P142" s="3">
        <v>20000</v>
      </c>
      <c r="Q142" s="3">
        <v>0</v>
      </c>
      <c r="R142" s="3">
        <v>0</v>
      </c>
      <c r="S142" s="3">
        <v>20000</v>
      </c>
      <c r="T142" s="6">
        <f t="shared" si="6"/>
        <v>20000</v>
      </c>
      <c r="U142" s="6">
        <f t="shared" si="7"/>
        <v>20000</v>
      </c>
      <c r="V142" s="9">
        <f t="shared" si="8"/>
        <v>2000</v>
      </c>
      <c r="W142" s="9">
        <f>MID(Table1[[#This Row],[Object]],1,2)*100</f>
        <v>2300</v>
      </c>
      <c r="X142" s="6" t="str">
        <f>VLOOKUP(Table1[[#This Row],[Program]],Program!$A$2:$B$269,2,FALSE)</f>
        <v>OUTREACH AND RECRUITMENT</v>
      </c>
      <c r="Y142" s="6" t="str">
        <f>VLOOKUP(Table1[[#This Row],[2-Digit Object Code]],'Object Codes'!$C$2:$D$861,2,FALSE)</f>
        <v>NON-INSTRUCTION HOURLY CLASS.</v>
      </c>
    </row>
    <row r="143" spans="1:25" x14ac:dyDescent="0.25">
      <c r="A143" s="1" t="s">
        <v>8</v>
      </c>
      <c r="B143" s="1" t="s">
        <v>9</v>
      </c>
      <c r="C143" s="1" t="s">
        <v>10</v>
      </c>
      <c r="D143" s="1" t="s">
        <v>11</v>
      </c>
      <c r="E143" s="1" t="s">
        <v>88</v>
      </c>
      <c r="F143" s="1" t="s">
        <v>12</v>
      </c>
      <c r="G143" s="1" t="s">
        <v>26</v>
      </c>
      <c r="H143" s="1" t="s">
        <v>90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1914</v>
      </c>
      <c r="O143" s="3">
        <v>0</v>
      </c>
      <c r="P143" s="3">
        <v>1914</v>
      </c>
      <c r="Q143" s="3">
        <v>1096.5</v>
      </c>
      <c r="R143" s="3">
        <v>0</v>
      </c>
      <c r="S143" s="3">
        <v>817.5</v>
      </c>
      <c r="T143" s="6">
        <f t="shared" si="6"/>
        <v>1914</v>
      </c>
      <c r="U143" s="6">
        <f t="shared" si="7"/>
        <v>1914</v>
      </c>
      <c r="V143" s="9">
        <f t="shared" si="8"/>
        <v>3000</v>
      </c>
      <c r="W143" s="9">
        <f>MID(Table1[[#This Row],[Object]],1,2)*100</f>
        <v>3100</v>
      </c>
      <c r="X143" s="6" t="str">
        <f>VLOOKUP(Table1[[#This Row],[Program]],Program!$A$2:$B$269,2,FALSE)</f>
        <v>OUTREACH AND RECRUITMENT</v>
      </c>
      <c r="Y143" s="6" t="str">
        <f>VLOOKUP(Table1[[#This Row],[2-Digit Object Code]],'Object Codes'!$C$2:$D$861,2,FALSE)</f>
        <v>CERTIFICATED RETIREMENT</v>
      </c>
    </row>
    <row r="144" spans="1:25" x14ac:dyDescent="0.25">
      <c r="A144" s="1" t="s">
        <v>8</v>
      </c>
      <c r="B144" s="1" t="s">
        <v>9</v>
      </c>
      <c r="C144" s="1" t="s">
        <v>10</v>
      </c>
      <c r="D144" s="1" t="s">
        <v>11</v>
      </c>
      <c r="E144" s="1" t="s">
        <v>88</v>
      </c>
      <c r="F144" s="1" t="s">
        <v>12</v>
      </c>
      <c r="G144" s="1" t="s">
        <v>30</v>
      </c>
      <c r="H144" s="1" t="s">
        <v>90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290</v>
      </c>
      <c r="O144" s="3">
        <v>0</v>
      </c>
      <c r="P144" s="3">
        <v>290</v>
      </c>
      <c r="Q144" s="3">
        <v>178.4</v>
      </c>
      <c r="R144" s="3">
        <v>0</v>
      </c>
      <c r="S144" s="3">
        <v>111.6</v>
      </c>
      <c r="T144" s="6">
        <f t="shared" si="6"/>
        <v>290</v>
      </c>
      <c r="U144" s="6">
        <f t="shared" si="7"/>
        <v>290</v>
      </c>
      <c r="V144" s="9">
        <f t="shared" si="8"/>
        <v>3000</v>
      </c>
      <c r="W144" s="9">
        <f>MID(Table1[[#This Row],[Object]],1,2)*100</f>
        <v>3300</v>
      </c>
      <c r="X144" s="6" t="str">
        <f>VLOOKUP(Table1[[#This Row],[Program]],Program!$A$2:$B$269,2,FALSE)</f>
        <v>OUTREACH AND RECRUITMENT</v>
      </c>
      <c r="Y144" s="6" t="str">
        <f>VLOOKUP(Table1[[#This Row],[2-Digit Object Code]],'Object Codes'!$C$2:$D$861,2,FALSE)</f>
        <v>OASDHI/FICA</v>
      </c>
    </row>
    <row r="145" spans="1:25" x14ac:dyDescent="0.25">
      <c r="A145" s="1" t="s">
        <v>8</v>
      </c>
      <c r="B145" s="1" t="s">
        <v>9</v>
      </c>
      <c r="C145" s="1" t="s">
        <v>10</v>
      </c>
      <c r="D145" s="1" t="s">
        <v>11</v>
      </c>
      <c r="E145" s="1" t="s">
        <v>88</v>
      </c>
      <c r="F145" s="1" t="s">
        <v>12</v>
      </c>
      <c r="G145" s="1" t="s">
        <v>43</v>
      </c>
      <c r="H145" s="1" t="s">
        <v>90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10</v>
      </c>
      <c r="O145" s="3">
        <v>0</v>
      </c>
      <c r="P145" s="3">
        <v>10</v>
      </c>
      <c r="Q145" s="3">
        <v>6.16</v>
      </c>
      <c r="R145" s="3">
        <v>0</v>
      </c>
      <c r="S145" s="3">
        <v>3.84</v>
      </c>
      <c r="T145" s="6">
        <f t="shared" si="6"/>
        <v>10</v>
      </c>
      <c r="U145" s="6">
        <f t="shared" si="7"/>
        <v>10</v>
      </c>
      <c r="V145" s="9">
        <f t="shared" si="8"/>
        <v>3000</v>
      </c>
      <c r="W145" s="9">
        <f>MID(Table1[[#This Row],[Object]],1,2)*100</f>
        <v>3500</v>
      </c>
      <c r="X145" s="6" t="str">
        <f>VLOOKUP(Table1[[#This Row],[Program]],Program!$A$2:$B$269,2,FALSE)</f>
        <v>OUTREACH AND RECRUITMENT</v>
      </c>
      <c r="Y145" s="6" t="str">
        <f>VLOOKUP(Table1[[#This Row],[2-Digit Object Code]],'Object Codes'!$C$2:$D$861,2,FALSE)</f>
        <v>STATE UNEMPLOYMENT INSURANCE</v>
      </c>
    </row>
    <row r="146" spans="1:25" x14ac:dyDescent="0.25">
      <c r="A146" s="1" t="s">
        <v>8</v>
      </c>
      <c r="B146" s="1" t="s">
        <v>9</v>
      </c>
      <c r="C146" s="1" t="s">
        <v>10</v>
      </c>
      <c r="D146" s="1" t="s">
        <v>11</v>
      </c>
      <c r="E146" s="1" t="s">
        <v>88</v>
      </c>
      <c r="F146" s="1" t="s">
        <v>12</v>
      </c>
      <c r="G146" s="1" t="s">
        <v>53</v>
      </c>
      <c r="H146" s="1" t="s">
        <v>90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1000</v>
      </c>
      <c r="O146" s="3">
        <v>0</v>
      </c>
      <c r="P146" s="3">
        <v>1000</v>
      </c>
      <c r="Q146" s="3">
        <v>0</v>
      </c>
      <c r="R146" s="3">
        <v>0</v>
      </c>
      <c r="S146" s="3">
        <v>1000</v>
      </c>
      <c r="T146" s="6">
        <f t="shared" si="6"/>
        <v>1000</v>
      </c>
      <c r="U146" s="6">
        <f t="shared" si="7"/>
        <v>1000</v>
      </c>
      <c r="V146" s="9">
        <f t="shared" si="8"/>
        <v>4000</v>
      </c>
      <c r="W146" s="9">
        <f>MID(Table1[[#This Row],[Object]],1,2)*100</f>
        <v>4200</v>
      </c>
      <c r="X146" s="6" t="str">
        <f>VLOOKUP(Table1[[#This Row],[Program]],Program!$A$2:$B$269,2,FALSE)</f>
        <v>OUTREACH AND RECRUITMENT</v>
      </c>
      <c r="Y146" s="6" t="str">
        <f>VLOOKUP(Table1[[#This Row],[2-Digit Object Code]],'Object Codes'!$C$2:$D$861,2,FALSE)</f>
        <v>BOOK,MAGAZINE&amp;PERIOD-DIST.USE</v>
      </c>
    </row>
    <row r="147" spans="1:25" x14ac:dyDescent="0.25">
      <c r="A147" s="1" t="s">
        <v>8</v>
      </c>
      <c r="B147" s="1" t="s">
        <v>9</v>
      </c>
      <c r="C147" s="1" t="s">
        <v>10</v>
      </c>
      <c r="D147" s="1" t="s">
        <v>11</v>
      </c>
      <c r="E147" s="1" t="s">
        <v>88</v>
      </c>
      <c r="F147" s="1" t="s">
        <v>12</v>
      </c>
      <c r="G147" s="1" t="s">
        <v>54</v>
      </c>
      <c r="H147" s="1" t="s">
        <v>90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1000</v>
      </c>
      <c r="O147" s="3">
        <v>0</v>
      </c>
      <c r="P147" s="3">
        <v>1000</v>
      </c>
      <c r="Q147" s="3">
        <v>0</v>
      </c>
      <c r="R147" s="3">
        <v>0</v>
      </c>
      <c r="S147" s="3">
        <v>1000</v>
      </c>
      <c r="T147" s="6">
        <f t="shared" si="6"/>
        <v>1000</v>
      </c>
      <c r="U147" s="6">
        <f t="shared" si="7"/>
        <v>1000</v>
      </c>
      <c r="V147" s="9">
        <f t="shared" si="8"/>
        <v>4000</v>
      </c>
      <c r="W147" s="9">
        <f>MID(Table1[[#This Row],[Object]],1,2)*100</f>
        <v>4200</v>
      </c>
      <c r="X147" s="6" t="str">
        <f>VLOOKUP(Table1[[#This Row],[Program]],Program!$A$2:$B$269,2,FALSE)</f>
        <v>OUTREACH AND RECRUITMENT</v>
      </c>
      <c r="Y147" s="6" t="str">
        <f>VLOOKUP(Table1[[#This Row],[2-Digit Object Code]],'Object Codes'!$C$2:$D$861,2,FALSE)</f>
        <v>BOOK,MAGAZINE&amp;PERIOD-DIST.USE</v>
      </c>
    </row>
    <row r="148" spans="1:25" x14ac:dyDescent="0.25">
      <c r="A148" s="1" t="s">
        <v>8</v>
      </c>
      <c r="B148" s="1" t="s">
        <v>9</v>
      </c>
      <c r="C148" s="1" t="s">
        <v>10</v>
      </c>
      <c r="D148" s="1" t="s">
        <v>11</v>
      </c>
      <c r="E148" s="1" t="s">
        <v>88</v>
      </c>
      <c r="F148" s="1" t="s">
        <v>12</v>
      </c>
      <c r="G148" s="1" t="s">
        <v>55</v>
      </c>
      <c r="H148" s="1" t="s">
        <v>90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1000</v>
      </c>
      <c r="O148" s="3">
        <v>0</v>
      </c>
      <c r="P148" s="3">
        <v>1000</v>
      </c>
      <c r="Q148" s="3">
        <v>0</v>
      </c>
      <c r="R148" s="3">
        <v>0</v>
      </c>
      <c r="S148" s="3">
        <v>1000</v>
      </c>
      <c r="T148" s="6">
        <f t="shared" si="6"/>
        <v>1000</v>
      </c>
      <c r="U148" s="6">
        <f t="shared" si="7"/>
        <v>1000</v>
      </c>
      <c r="V148" s="9">
        <f t="shared" si="8"/>
        <v>4000</v>
      </c>
      <c r="W148" s="9">
        <f>MID(Table1[[#This Row],[Object]],1,2)*100</f>
        <v>4400</v>
      </c>
      <c r="X148" s="6" t="str">
        <f>VLOOKUP(Table1[[#This Row],[Program]],Program!$A$2:$B$269,2,FALSE)</f>
        <v>OUTREACH AND RECRUITMENT</v>
      </c>
      <c r="Y148" s="6" t="str">
        <f>VLOOKUP(Table1[[#This Row],[2-Digit Object Code]],'Object Codes'!$C$2:$D$861,2,FALSE)</f>
        <v>MEDIA AND SOFTWARE-DISTRCT USE</v>
      </c>
    </row>
    <row r="149" spans="1:25" x14ac:dyDescent="0.25">
      <c r="A149" s="1" t="s">
        <v>8</v>
      </c>
      <c r="B149" s="1" t="s">
        <v>9</v>
      </c>
      <c r="C149" s="1" t="s">
        <v>10</v>
      </c>
      <c r="D149" s="1" t="s">
        <v>11</v>
      </c>
      <c r="E149" s="1" t="s">
        <v>88</v>
      </c>
      <c r="F149" s="1" t="s">
        <v>12</v>
      </c>
      <c r="G149" s="1" t="s">
        <v>56</v>
      </c>
      <c r="H149" s="1" t="s">
        <v>90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5000</v>
      </c>
      <c r="O149" s="3">
        <v>0</v>
      </c>
      <c r="P149" s="3">
        <v>5000</v>
      </c>
      <c r="Q149" s="3">
        <v>0</v>
      </c>
      <c r="R149" s="3">
        <v>0</v>
      </c>
      <c r="S149" s="3">
        <v>5000</v>
      </c>
      <c r="T149" s="6">
        <f t="shared" si="6"/>
        <v>5000</v>
      </c>
      <c r="U149" s="6">
        <f t="shared" si="7"/>
        <v>5000</v>
      </c>
      <c r="V149" s="9">
        <f t="shared" si="8"/>
        <v>4000</v>
      </c>
      <c r="W149" s="9">
        <f>MID(Table1[[#This Row],[Object]],1,2)*100</f>
        <v>4500</v>
      </c>
      <c r="X149" s="6" t="str">
        <f>VLOOKUP(Table1[[#This Row],[Program]],Program!$A$2:$B$269,2,FALSE)</f>
        <v>OUTREACH AND RECRUITMENT</v>
      </c>
      <c r="Y149" s="6" t="str">
        <f>VLOOKUP(Table1[[#This Row],[2-Digit Object Code]],'Object Codes'!$C$2:$D$861,2,FALSE)</f>
        <v>NONINSTRUCTIONAL SUPPLIES</v>
      </c>
    </row>
    <row r="150" spans="1:25" x14ac:dyDescent="0.25">
      <c r="A150" s="1" t="s">
        <v>8</v>
      </c>
      <c r="B150" s="1" t="s">
        <v>9</v>
      </c>
      <c r="C150" s="1" t="s">
        <v>10</v>
      </c>
      <c r="D150" s="1" t="s">
        <v>11</v>
      </c>
      <c r="E150" s="1" t="s">
        <v>88</v>
      </c>
      <c r="F150" s="1" t="s">
        <v>12</v>
      </c>
      <c r="G150" s="1" t="s">
        <v>92</v>
      </c>
      <c r="H150" s="1" t="s">
        <v>90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5000</v>
      </c>
      <c r="O150" s="3">
        <v>0</v>
      </c>
      <c r="P150" s="3">
        <v>5000</v>
      </c>
      <c r="Q150" s="3">
        <v>0</v>
      </c>
      <c r="R150" s="3">
        <v>0</v>
      </c>
      <c r="S150" s="3">
        <v>5000</v>
      </c>
      <c r="T150" s="6">
        <f t="shared" si="6"/>
        <v>5000</v>
      </c>
      <c r="U150" s="6">
        <f t="shared" si="7"/>
        <v>5000</v>
      </c>
      <c r="V150" s="9">
        <f t="shared" si="8"/>
        <v>4000</v>
      </c>
      <c r="W150" s="9">
        <f>MID(Table1[[#This Row],[Object]],1,2)*100</f>
        <v>4500</v>
      </c>
      <c r="X150" s="6" t="str">
        <f>VLOOKUP(Table1[[#This Row],[Program]],Program!$A$2:$B$269,2,FALSE)</f>
        <v>OUTREACH AND RECRUITMENT</v>
      </c>
      <c r="Y150" s="6" t="str">
        <f>VLOOKUP(Table1[[#This Row],[2-Digit Object Code]],'Object Codes'!$C$2:$D$861,2,FALSE)</f>
        <v>NONINSTRUCTIONAL SUPPLIES</v>
      </c>
    </row>
    <row r="151" spans="1:25" x14ac:dyDescent="0.25">
      <c r="A151" s="1" t="s">
        <v>8</v>
      </c>
      <c r="B151" s="1" t="s">
        <v>9</v>
      </c>
      <c r="C151" s="1" t="s">
        <v>10</v>
      </c>
      <c r="D151" s="1" t="s">
        <v>11</v>
      </c>
      <c r="E151" s="1" t="s">
        <v>88</v>
      </c>
      <c r="F151" s="1" t="s">
        <v>12</v>
      </c>
      <c r="G151" s="1" t="s">
        <v>57</v>
      </c>
      <c r="H151" s="1" t="s">
        <v>90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20000</v>
      </c>
      <c r="O151" s="3">
        <v>-1500</v>
      </c>
      <c r="P151" s="3">
        <v>18500</v>
      </c>
      <c r="Q151" s="3">
        <v>0</v>
      </c>
      <c r="R151" s="3">
        <v>12000</v>
      </c>
      <c r="S151" s="3">
        <v>6500</v>
      </c>
      <c r="T151" s="6">
        <f t="shared" si="6"/>
        <v>20000</v>
      </c>
      <c r="U151" s="6">
        <f t="shared" si="7"/>
        <v>20000</v>
      </c>
      <c r="V151" s="9">
        <f t="shared" si="8"/>
        <v>5000</v>
      </c>
      <c r="W151" s="9">
        <f>MID(Table1[[#This Row],[Object]],1,2)*100</f>
        <v>5100</v>
      </c>
      <c r="X151" s="6" t="str">
        <f>VLOOKUP(Table1[[#This Row],[Program]],Program!$A$2:$B$269,2,FALSE)</f>
        <v>OUTREACH AND RECRUITMENT</v>
      </c>
      <c r="Y151" s="6" t="str">
        <f>VLOOKUP(Table1[[#This Row],[2-Digit Object Code]],'Object Codes'!$C$2:$D$861,2,FALSE)</f>
        <v>PERSON&amp;CONSULTANT SVC-DIST USE</v>
      </c>
    </row>
    <row r="152" spans="1:25" x14ac:dyDescent="0.25">
      <c r="A152" s="1" t="s">
        <v>8</v>
      </c>
      <c r="B152" s="1" t="s">
        <v>9</v>
      </c>
      <c r="C152" s="1" t="s">
        <v>10</v>
      </c>
      <c r="D152" s="1" t="s">
        <v>11</v>
      </c>
      <c r="E152" s="1" t="s">
        <v>88</v>
      </c>
      <c r="F152" s="1" t="s">
        <v>12</v>
      </c>
      <c r="G152" s="1" t="s">
        <v>58</v>
      </c>
      <c r="H152" s="1" t="s">
        <v>90</v>
      </c>
      <c r="I152" s="3">
        <v>0</v>
      </c>
      <c r="J152" s="3">
        <v>5275</v>
      </c>
      <c r="K152" s="3">
        <v>5275</v>
      </c>
      <c r="L152" s="3">
        <v>3632.57</v>
      </c>
      <c r="M152" s="3">
        <v>1642.43</v>
      </c>
      <c r="N152" s="3">
        <v>20000</v>
      </c>
      <c r="O152" s="3">
        <v>0</v>
      </c>
      <c r="P152" s="3">
        <v>20000</v>
      </c>
      <c r="Q152" s="3">
        <v>9066.59</v>
      </c>
      <c r="R152" s="3">
        <v>7055</v>
      </c>
      <c r="S152" s="3">
        <v>3878.41</v>
      </c>
      <c r="T152" s="6">
        <f t="shared" si="6"/>
        <v>20000</v>
      </c>
      <c r="U152" s="6">
        <f t="shared" si="7"/>
        <v>16367.43</v>
      </c>
      <c r="V152" s="9">
        <f t="shared" si="8"/>
        <v>5000</v>
      </c>
      <c r="W152" s="9">
        <f>MID(Table1[[#This Row],[Object]],1,2)*100</f>
        <v>5200</v>
      </c>
      <c r="X152" s="6" t="str">
        <f>VLOOKUP(Table1[[#This Row],[Program]],Program!$A$2:$B$269,2,FALSE)</f>
        <v>OUTREACH AND RECRUITMENT</v>
      </c>
      <c r="Y152" s="6" t="str">
        <f>VLOOKUP(Table1[[#This Row],[2-Digit Object Code]],'Object Codes'!$C$2:$D$861,2,FALSE)</f>
        <v>TRAVEL &amp; CONFERENCE EXPENSES</v>
      </c>
    </row>
    <row r="153" spans="1:25" x14ac:dyDescent="0.25">
      <c r="A153" s="1" t="s">
        <v>8</v>
      </c>
      <c r="B153" s="1" t="s">
        <v>9</v>
      </c>
      <c r="C153" s="1" t="s">
        <v>10</v>
      </c>
      <c r="D153" s="1" t="s">
        <v>11</v>
      </c>
      <c r="E153" s="1" t="s">
        <v>88</v>
      </c>
      <c r="F153" s="1" t="s">
        <v>12</v>
      </c>
      <c r="G153" s="1" t="s">
        <v>63</v>
      </c>
      <c r="H153" s="1" t="s">
        <v>90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6000</v>
      </c>
      <c r="O153" s="3">
        <v>0</v>
      </c>
      <c r="P153" s="3">
        <v>6000</v>
      </c>
      <c r="Q153" s="3">
        <v>425</v>
      </c>
      <c r="R153" s="3">
        <v>0</v>
      </c>
      <c r="S153" s="3">
        <v>5575</v>
      </c>
      <c r="T153" s="6">
        <f t="shared" si="6"/>
        <v>6000</v>
      </c>
      <c r="U153" s="6">
        <f t="shared" si="7"/>
        <v>6000</v>
      </c>
      <c r="V153" s="9">
        <f t="shared" si="8"/>
        <v>5000</v>
      </c>
      <c r="W153" s="9">
        <f>MID(Table1[[#This Row],[Object]],1,2)*100</f>
        <v>5300</v>
      </c>
      <c r="X153" s="6" t="str">
        <f>VLOOKUP(Table1[[#This Row],[Program]],Program!$A$2:$B$269,2,FALSE)</f>
        <v>OUTREACH AND RECRUITMENT</v>
      </c>
      <c r="Y153" s="6" t="str">
        <f>VLOOKUP(Table1[[#This Row],[2-Digit Object Code]],'Object Codes'!$C$2:$D$861,2,FALSE)</f>
        <v>POST/DUES/MEMBERSHIPS-DIST.USE</v>
      </c>
    </row>
    <row r="154" spans="1:25" x14ac:dyDescent="0.25">
      <c r="A154" s="1" t="s">
        <v>8</v>
      </c>
      <c r="B154" s="1" t="s">
        <v>9</v>
      </c>
      <c r="C154" s="1" t="s">
        <v>10</v>
      </c>
      <c r="D154" s="1" t="s">
        <v>11</v>
      </c>
      <c r="E154" s="1" t="s">
        <v>88</v>
      </c>
      <c r="F154" s="1" t="s">
        <v>12</v>
      </c>
      <c r="G154" s="1" t="s">
        <v>64</v>
      </c>
      <c r="H154" s="1" t="s">
        <v>90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1500</v>
      </c>
      <c r="O154" s="3">
        <v>0</v>
      </c>
      <c r="P154" s="3">
        <v>1500</v>
      </c>
      <c r="Q154" s="3">
        <v>0</v>
      </c>
      <c r="R154" s="3">
        <v>0</v>
      </c>
      <c r="S154" s="3">
        <v>1500</v>
      </c>
      <c r="T154" s="6">
        <f t="shared" si="6"/>
        <v>1500</v>
      </c>
      <c r="U154" s="6">
        <f t="shared" si="7"/>
        <v>1500</v>
      </c>
      <c r="V154" s="9">
        <f t="shared" si="8"/>
        <v>5000</v>
      </c>
      <c r="W154" s="9">
        <f>MID(Table1[[#This Row],[Object]],1,2)*100</f>
        <v>5300</v>
      </c>
      <c r="X154" s="6" t="str">
        <f>VLOOKUP(Table1[[#This Row],[Program]],Program!$A$2:$B$269,2,FALSE)</f>
        <v>OUTREACH AND RECRUITMENT</v>
      </c>
      <c r="Y154" s="6" t="str">
        <f>VLOOKUP(Table1[[#This Row],[2-Digit Object Code]],'Object Codes'!$C$2:$D$861,2,FALSE)</f>
        <v>POST/DUES/MEMBERSHIPS-DIST.USE</v>
      </c>
    </row>
    <row r="155" spans="1:25" x14ac:dyDescent="0.25">
      <c r="A155" s="1" t="s">
        <v>8</v>
      </c>
      <c r="B155" s="1" t="s">
        <v>9</v>
      </c>
      <c r="C155" s="1" t="s">
        <v>10</v>
      </c>
      <c r="D155" s="1" t="s">
        <v>11</v>
      </c>
      <c r="E155" s="1" t="s">
        <v>88</v>
      </c>
      <c r="F155" s="1" t="s">
        <v>12</v>
      </c>
      <c r="G155" s="1" t="s">
        <v>65</v>
      </c>
      <c r="H155" s="1" t="s">
        <v>66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1500</v>
      </c>
      <c r="O155" s="3">
        <v>0</v>
      </c>
      <c r="P155" s="3">
        <v>1500</v>
      </c>
      <c r="Q155" s="3">
        <v>0</v>
      </c>
      <c r="R155" s="3">
        <v>0</v>
      </c>
      <c r="S155" s="3">
        <v>1500</v>
      </c>
      <c r="T155" s="6">
        <f t="shared" si="6"/>
        <v>1500</v>
      </c>
      <c r="U155" s="6">
        <f t="shared" si="7"/>
        <v>1500</v>
      </c>
      <c r="V155" s="9">
        <f t="shared" si="8"/>
        <v>5000</v>
      </c>
      <c r="W155" s="9">
        <f>MID(Table1[[#This Row],[Object]],1,2)*100</f>
        <v>5500</v>
      </c>
      <c r="X155" s="6" t="str">
        <f>VLOOKUP(Table1[[#This Row],[Program]],Program!$A$2:$B$269,2,FALSE)</f>
        <v>OUTREACH AND RECRUITMENT</v>
      </c>
      <c r="Y155" s="6" t="str">
        <f>VLOOKUP(Table1[[#This Row],[2-Digit Object Code]],'Object Codes'!$C$2:$D$861,2,FALSE)</f>
        <v>UTILITIES &amp; HOUSEKEEP-DIST.USE</v>
      </c>
    </row>
    <row r="156" spans="1:25" x14ac:dyDescent="0.25">
      <c r="A156" s="1" t="s">
        <v>8</v>
      </c>
      <c r="B156" s="1" t="s">
        <v>9</v>
      </c>
      <c r="C156" s="1" t="s">
        <v>10</v>
      </c>
      <c r="D156" s="1" t="s">
        <v>11</v>
      </c>
      <c r="E156" s="1" t="s">
        <v>88</v>
      </c>
      <c r="F156" s="1" t="s">
        <v>12</v>
      </c>
      <c r="G156" s="1" t="s">
        <v>93</v>
      </c>
      <c r="H156" s="1" t="s">
        <v>90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5000</v>
      </c>
      <c r="O156" s="3">
        <v>0</v>
      </c>
      <c r="P156" s="3">
        <v>5000</v>
      </c>
      <c r="Q156" s="3">
        <v>0</v>
      </c>
      <c r="R156" s="3">
        <v>0</v>
      </c>
      <c r="S156" s="3">
        <v>5000</v>
      </c>
      <c r="T156" s="6">
        <f t="shared" si="6"/>
        <v>5000</v>
      </c>
      <c r="U156" s="6">
        <f t="shared" si="7"/>
        <v>5000</v>
      </c>
      <c r="V156" s="9">
        <f t="shared" si="8"/>
        <v>5000</v>
      </c>
      <c r="W156" s="9">
        <f>MID(Table1[[#This Row],[Object]],1,2)*100</f>
        <v>5600</v>
      </c>
      <c r="X156" s="6" t="str">
        <f>VLOOKUP(Table1[[#This Row],[Program]],Program!$A$2:$B$269,2,FALSE)</f>
        <v>OUTREACH AND RECRUITMENT</v>
      </c>
      <c r="Y156" s="6" t="str">
        <f>VLOOKUP(Table1[[#This Row],[2-Digit Object Code]],'Object Codes'!$C$2:$D$861,2,FALSE)</f>
        <v>RENTS,LEASES&amp;REPAIRS-DIST.USE</v>
      </c>
    </row>
    <row r="157" spans="1:25" x14ac:dyDescent="0.25">
      <c r="A157" s="1" t="s">
        <v>8</v>
      </c>
      <c r="B157" s="1" t="s">
        <v>9</v>
      </c>
      <c r="C157" s="1" t="s">
        <v>10</v>
      </c>
      <c r="D157" s="1" t="s">
        <v>11</v>
      </c>
      <c r="E157" s="1" t="s">
        <v>88</v>
      </c>
      <c r="F157" s="1" t="s">
        <v>12</v>
      </c>
      <c r="G157" s="1" t="s">
        <v>94</v>
      </c>
      <c r="H157" s="1" t="s">
        <v>90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10000</v>
      </c>
      <c r="O157" s="3">
        <v>0</v>
      </c>
      <c r="P157" s="3">
        <v>10000</v>
      </c>
      <c r="Q157" s="3">
        <v>0</v>
      </c>
      <c r="R157" s="3">
        <v>0</v>
      </c>
      <c r="S157" s="3">
        <v>10000</v>
      </c>
      <c r="T157" s="6">
        <f t="shared" si="6"/>
        <v>10000</v>
      </c>
      <c r="U157" s="6">
        <f t="shared" si="7"/>
        <v>10000</v>
      </c>
      <c r="V157" s="9">
        <f t="shared" si="8"/>
        <v>5000</v>
      </c>
      <c r="W157" s="9">
        <f>MID(Table1[[#This Row],[Object]],1,2)*100</f>
        <v>5800</v>
      </c>
      <c r="X157" s="6" t="str">
        <f>VLOOKUP(Table1[[#This Row],[Program]],Program!$A$2:$B$269,2,FALSE)</f>
        <v>OUTREACH AND RECRUITMENT</v>
      </c>
      <c r="Y157" s="6" t="str">
        <f>VLOOKUP(Table1[[#This Row],[2-Digit Object Code]],'Object Codes'!$C$2:$D$861,2,FALSE)</f>
        <v>OTHER OPERATING EXP-DIST. USE</v>
      </c>
    </row>
    <row r="158" spans="1:25" x14ac:dyDescent="0.25">
      <c r="A158" s="1" t="s">
        <v>8</v>
      </c>
      <c r="B158" s="1" t="s">
        <v>9</v>
      </c>
      <c r="C158" s="1" t="s">
        <v>10</v>
      </c>
      <c r="D158" s="1" t="s">
        <v>11</v>
      </c>
      <c r="E158" s="1" t="s">
        <v>88</v>
      </c>
      <c r="F158" s="1" t="s">
        <v>12</v>
      </c>
      <c r="G158" s="1" t="s">
        <v>68</v>
      </c>
      <c r="H158" s="1" t="s">
        <v>90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1500</v>
      </c>
      <c r="P158" s="3">
        <v>1500</v>
      </c>
      <c r="Q158" s="3">
        <v>0</v>
      </c>
      <c r="R158" s="3">
        <v>0</v>
      </c>
      <c r="S158" s="3">
        <v>1500</v>
      </c>
      <c r="T158" s="6">
        <f t="shared" si="6"/>
        <v>0</v>
      </c>
      <c r="U158" s="6">
        <f t="shared" si="7"/>
        <v>0</v>
      </c>
      <c r="V158" s="9">
        <f t="shared" si="8"/>
        <v>5000</v>
      </c>
      <c r="W158" s="9">
        <f>MID(Table1[[#This Row],[Object]],1,2)*100</f>
        <v>5800</v>
      </c>
      <c r="X158" s="6" t="str">
        <f>VLOOKUP(Table1[[#This Row],[Program]],Program!$A$2:$B$269,2,FALSE)</f>
        <v>OUTREACH AND RECRUITMENT</v>
      </c>
      <c r="Y158" s="6" t="str">
        <f>VLOOKUP(Table1[[#This Row],[2-Digit Object Code]],'Object Codes'!$C$2:$D$861,2,FALSE)</f>
        <v>OTHER OPERATING EXP-DIST. USE</v>
      </c>
    </row>
    <row r="159" spans="1:25" x14ac:dyDescent="0.25">
      <c r="A159" s="1" t="s">
        <v>8</v>
      </c>
      <c r="B159" s="1" t="s">
        <v>9</v>
      </c>
      <c r="C159" s="1" t="s">
        <v>10</v>
      </c>
      <c r="D159" s="1" t="s">
        <v>11</v>
      </c>
      <c r="E159" s="1" t="s">
        <v>95</v>
      </c>
      <c r="F159" s="1" t="s">
        <v>12</v>
      </c>
      <c r="G159" s="1" t="s">
        <v>96</v>
      </c>
      <c r="H159" s="1" t="s">
        <v>97</v>
      </c>
      <c r="I159" s="3">
        <v>234999</v>
      </c>
      <c r="J159" s="3">
        <v>0</v>
      </c>
      <c r="K159" s="3">
        <v>234999</v>
      </c>
      <c r="L159" s="3">
        <v>234999.96</v>
      </c>
      <c r="M159" s="3">
        <v>-0.96</v>
      </c>
      <c r="N159" s="3">
        <v>240000</v>
      </c>
      <c r="O159" s="3">
        <v>0</v>
      </c>
      <c r="P159" s="3">
        <v>240000</v>
      </c>
      <c r="Q159" s="3">
        <v>100475</v>
      </c>
      <c r="R159" s="3">
        <v>0</v>
      </c>
      <c r="S159" s="3">
        <v>139525</v>
      </c>
      <c r="T159" s="6">
        <f t="shared" si="6"/>
        <v>5001</v>
      </c>
      <c r="U159" s="6">
        <f t="shared" si="7"/>
        <v>5000.0400000000081</v>
      </c>
      <c r="V159" s="9">
        <f t="shared" si="8"/>
        <v>1000</v>
      </c>
      <c r="W159" s="9">
        <f>MID(Table1[[#This Row],[Object]],1,2)*100</f>
        <v>1200</v>
      </c>
      <c r="X159" s="6" t="str">
        <f>VLOOKUP(Table1[[#This Row],[Program]],Program!$A$2:$B$269,2,FALSE)</f>
        <v>DISTRICT CHANCELLOR</v>
      </c>
      <c r="Y159" s="6" t="str">
        <f>VLOOKUP(Table1[[#This Row],[2-Digit Object Code]],'Object Codes'!$C$2:$D$861,2,FALSE)</f>
        <v>CONTRACT CERT. ADMINISTRATORS</v>
      </c>
    </row>
    <row r="160" spans="1:25" x14ac:dyDescent="0.25">
      <c r="A160" s="1" t="s">
        <v>8</v>
      </c>
      <c r="B160" s="1" t="s">
        <v>9</v>
      </c>
      <c r="C160" s="1" t="s">
        <v>10</v>
      </c>
      <c r="D160" s="1" t="s">
        <v>11</v>
      </c>
      <c r="E160" s="1" t="s">
        <v>95</v>
      </c>
      <c r="F160" s="1" t="s">
        <v>12</v>
      </c>
      <c r="G160" s="1" t="s">
        <v>98</v>
      </c>
      <c r="H160" s="1" t="s">
        <v>97</v>
      </c>
      <c r="I160" s="3">
        <v>85684</v>
      </c>
      <c r="J160" s="3">
        <v>0</v>
      </c>
      <c r="K160" s="3">
        <v>85684</v>
      </c>
      <c r="L160" s="3">
        <v>87370.76</v>
      </c>
      <c r="M160" s="3">
        <v>-1686.76</v>
      </c>
      <c r="N160" s="3">
        <v>79281</v>
      </c>
      <c r="O160" s="3">
        <v>0</v>
      </c>
      <c r="P160" s="3">
        <v>79281</v>
      </c>
      <c r="Q160" s="3">
        <v>33872.730000000003</v>
      </c>
      <c r="R160" s="3">
        <v>0</v>
      </c>
      <c r="S160" s="3">
        <v>45408.27</v>
      </c>
      <c r="T160" s="6">
        <f t="shared" si="6"/>
        <v>-6403</v>
      </c>
      <c r="U160" s="6">
        <f t="shared" si="7"/>
        <v>-8089.7599999999948</v>
      </c>
      <c r="V160" s="9">
        <f t="shared" si="8"/>
        <v>2000</v>
      </c>
      <c r="W160" s="9">
        <f>MID(Table1[[#This Row],[Object]],1,2)*100</f>
        <v>2100</v>
      </c>
      <c r="X160" s="6" t="str">
        <f>VLOOKUP(Table1[[#This Row],[Program]],Program!$A$2:$B$269,2,FALSE)</f>
        <v>DISTRICT CHANCELLOR</v>
      </c>
      <c r="Y160" s="6" t="str">
        <f>VLOOKUP(Table1[[#This Row],[2-Digit Object Code]],'Object Codes'!$C$2:$D$861,2,FALSE)</f>
        <v>CLASSIFIED MANAGERS-NON-INSTRU</v>
      </c>
    </row>
    <row r="161" spans="1:25" x14ac:dyDescent="0.25">
      <c r="A161" s="1" t="s">
        <v>8</v>
      </c>
      <c r="B161" s="1" t="s">
        <v>9</v>
      </c>
      <c r="C161" s="1" t="s">
        <v>10</v>
      </c>
      <c r="D161" s="1" t="s">
        <v>11</v>
      </c>
      <c r="E161" s="1" t="s">
        <v>95</v>
      </c>
      <c r="F161" s="1" t="s">
        <v>12</v>
      </c>
      <c r="G161" s="1" t="s">
        <v>99</v>
      </c>
      <c r="H161" s="1" t="s">
        <v>97</v>
      </c>
      <c r="I161" s="3">
        <v>3000</v>
      </c>
      <c r="J161" s="3">
        <v>0</v>
      </c>
      <c r="K161" s="3">
        <v>3000</v>
      </c>
      <c r="L161" s="3">
        <v>2075.64</v>
      </c>
      <c r="M161" s="3">
        <v>924.36</v>
      </c>
      <c r="N161" s="3">
        <v>2000</v>
      </c>
      <c r="O161" s="3">
        <v>0</v>
      </c>
      <c r="P161" s="3">
        <v>2000</v>
      </c>
      <c r="Q161" s="3">
        <v>1542.73</v>
      </c>
      <c r="R161" s="3">
        <v>0</v>
      </c>
      <c r="S161" s="3">
        <v>457.27</v>
      </c>
      <c r="T161" s="6">
        <f t="shared" si="6"/>
        <v>-1000</v>
      </c>
      <c r="U161" s="6">
        <f t="shared" si="7"/>
        <v>-75.639999999999873</v>
      </c>
      <c r="V161" s="9">
        <f t="shared" si="8"/>
        <v>2000</v>
      </c>
      <c r="W161" s="9">
        <f>MID(Table1[[#This Row],[Object]],1,2)*100</f>
        <v>2300</v>
      </c>
      <c r="X161" s="6" t="str">
        <f>VLOOKUP(Table1[[#This Row],[Program]],Program!$A$2:$B$269,2,FALSE)</f>
        <v>DISTRICT CHANCELLOR</v>
      </c>
      <c r="Y161" s="6" t="str">
        <f>VLOOKUP(Table1[[#This Row],[2-Digit Object Code]],'Object Codes'!$C$2:$D$861,2,FALSE)</f>
        <v>NON-INSTRUCTION HOURLY CLASS.</v>
      </c>
    </row>
    <row r="162" spans="1:25" x14ac:dyDescent="0.25">
      <c r="A162" s="1" t="s">
        <v>8</v>
      </c>
      <c r="B162" s="1" t="s">
        <v>9</v>
      </c>
      <c r="C162" s="1" t="s">
        <v>10</v>
      </c>
      <c r="D162" s="1" t="s">
        <v>11</v>
      </c>
      <c r="E162" s="1" t="s">
        <v>95</v>
      </c>
      <c r="F162" s="1" t="s">
        <v>12</v>
      </c>
      <c r="G162" s="1" t="s">
        <v>21</v>
      </c>
      <c r="H162" s="1" t="s">
        <v>97</v>
      </c>
      <c r="I162" s="3">
        <v>3500</v>
      </c>
      <c r="J162" s="3">
        <v>0</v>
      </c>
      <c r="K162" s="3">
        <v>3500</v>
      </c>
      <c r="L162" s="3">
        <v>3115.84</v>
      </c>
      <c r="M162" s="3">
        <v>384.16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6">
        <f t="shared" si="6"/>
        <v>-3500</v>
      </c>
      <c r="U162" s="6">
        <f t="shared" si="7"/>
        <v>-3115.84</v>
      </c>
      <c r="V162" s="9">
        <f t="shared" si="8"/>
        <v>2000</v>
      </c>
      <c r="W162" s="9">
        <f>MID(Table1[[#This Row],[Object]],1,2)*100</f>
        <v>2300</v>
      </c>
      <c r="X162" s="6" t="str">
        <f>VLOOKUP(Table1[[#This Row],[Program]],Program!$A$2:$B$269,2,FALSE)</f>
        <v>DISTRICT CHANCELLOR</v>
      </c>
      <c r="Y162" s="6" t="str">
        <f>VLOOKUP(Table1[[#This Row],[2-Digit Object Code]],'Object Codes'!$C$2:$D$861,2,FALSE)</f>
        <v>NON-INSTRUCTION HOURLY CLASS.</v>
      </c>
    </row>
    <row r="163" spans="1:25" x14ac:dyDescent="0.25">
      <c r="A163" s="1" t="s">
        <v>8</v>
      </c>
      <c r="B163" s="1" t="s">
        <v>9</v>
      </c>
      <c r="C163" s="1" t="s">
        <v>10</v>
      </c>
      <c r="D163" s="1" t="s">
        <v>11</v>
      </c>
      <c r="E163" s="1" t="s">
        <v>95</v>
      </c>
      <c r="F163" s="1" t="s">
        <v>12</v>
      </c>
      <c r="G163" s="1" t="s">
        <v>28</v>
      </c>
      <c r="H163" s="1" t="s">
        <v>97</v>
      </c>
      <c r="I163" s="3">
        <v>9816</v>
      </c>
      <c r="J163" s="3">
        <v>0</v>
      </c>
      <c r="K163" s="3">
        <v>9816</v>
      </c>
      <c r="L163" s="3">
        <v>8663.8799999999992</v>
      </c>
      <c r="M163" s="3">
        <v>1152.1199999999999</v>
      </c>
      <c r="N163" s="3">
        <v>9370</v>
      </c>
      <c r="O163" s="3">
        <v>0</v>
      </c>
      <c r="P163" s="3">
        <v>9370</v>
      </c>
      <c r="Q163" s="3">
        <v>3917.31</v>
      </c>
      <c r="R163" s="3">
        <v>0</v>
      </c>
      <c r="S163" s="3">
        <v>5452.69</v>
      </c>
      <c r="T163" s="6">
        <f t="shared" si="6"/>
        <v>-446</v>
      </c>
      <c r="U163" s="6">
        <f t="shared" si="7"/>
        <v>706.1200000000008</v>
      </c>
      <c r="V163" s="9">
        <f t="shared" si="8"/>
        <v>3000</v>
      </c>
      <c r="W163" s="9">
        <f>MID(Table1[[#This Row],[Object]],1,2)*100</f>
        <v>3200</v>
      </c>
      <c r="X163" s="6" t="str">
        <f>VLOOKUP(Table1[[#This Row],[Program]],Program!$A$2:$B$269,2,FALSE)</f>
        <v>DISTRICT CHANCELLOR</v>
      </c>
      <c r="Y163" s="6" t="str">
        <f>VLOOKUP(Table1[[#This Row],[2-Digit Object Code]],'Object Codes'!$C$2:$D$861,2,FALSE)</f>
        <v>CLASSIFIED RETIREMENT</v>
      </c>
    </row>
    <row r="164" spans="1:25" x14ac:dyDescent="0.25">
      <c r="A164" s="1" t="s">
        <v>8</v>
      </c>
      <c r="B164" s="1" t="s">
        <v>9</v>
      </c>
      <c r="C164" s="1" t="s">
        <v>10</v>
      </c>
      <c r="D164" s="1" t="s">
        <v>11</v>
      </c>
      <c r="E164" s="1" t="s">
        <v>95</v>
      </c>
      <c r="F164" s="1" t="s">
        <v>12</v>
      </c>
      <c r="G164" s="1" t="s">
        <v>100</v>
      </c>
      <c r="H164" s="1" t="s">
        <v>97</v>
      </c>
      <c r="I164" s="3">
        <v>26886</v>
      </c>
      <c r="J164" s="3">
        <v>0</v>
      </c>
      <c r="K164" s="3">
        <v>26886</v>
      </c>
      <c r="L164" s="3">
        <v>26888.639999999999</v>
      </c>
      <c r="M164" s="3">
        <v>-2.64</v>
      </c>
      <c r="N164" s="3">
        <v>28222</v>
      </c>
      <c r="O164" s="3">
        <v>0</v>
      </c>
      <c r="P164" s="3">
        <v>28222</v>
      </c>
      <c r="Q164" s="3">
        <v>11826.9</v>
      </c>
      <c r="R164" s="3">
        <v>0</v>
      </c>
      <c r="S164" s="3">
        <v>16395.099999999999</v>
      </c>
      <c r="T164" s="6">
        <f t="shared" si="6"/>
        <v>1336</v>
      </c>
      <c r="U164" s="6">
        <f t="shared" si="7"/>
        <v>1333.3600000000006</v>
      </c>
      <c r="V164" s="9">
        <f t="shared" si="8"/>
        <v>3000</v>
      </c>
      <c r="W164" s="9">
        <f>MID(Table1[[#This Row],[Object]],1,2)*100</f>
        <v>3200</v>
      </c>
      <c r="X164" s="6" t="str">
        <f>VLOOKUP(Table1[[#This Row],[Program]],Program!$A$2:$B$269,2,FALSE)</f>
        <v>DISTRICT CHANCELLOR</v>
      </c>
      <c r="Y164" s="6" t="str">
        <f>VLOOKUP(Table1[[#This Row],[2-Digit Object Code]],'Object Codes'!$C$2:$D$861,2,FALSE)</f>
        <v>CLASSIFIED RETIREMENT</v>
      </c>
    </row>
    <row r="165" spans="1:25" x14ac:dyDescent="0.25">
      <c r="A165" s="1" t="s">
        <v>8</v>
      </c>
      <c r="B165" s="1" t="s">
        <v>9</v>
      </c>
      <c r="C165" s="1" t="s">
        <v>10</v>
      </c>
      <c r="D165" s="1" t="s">
        <v>11</v>
      </c>
      <c r="E165" s="1" t="s">
        <v>95</v>
      </c>
      <c r="F165" s="1" t="s">
        <v>12</v>
      </c>
      <c r="G165" s="1" t="s">
        <v>29</v>
      </c>
      <c r="H165" s="1" t="s">
        <v>97</v>
      </c>
      <c r="I165" s="3">
        <v>5498</v>
      </c>
      <c r="J165" s="3">
        <v>0</v>
      </c>
      <c r="K165" s="3">
        <v>5498</v>
      </c>
      <c r="L165" s="3">
        <v>5728.46</v>
      </c>
      <c r="M165" s="3">
        <v>-230.46</v>
      </c>
      <c r="N165" s="3">
        <v>5039</v>
      </c>
      <c r="O165" s="3">
        <v>0</v>
      </c>
      <c r="P165" s="3">
        <v>5039</v>
      </c>
      <c r="Q165" s="3">
        <v>2195.75</v>
      </c>
      <c r="R165" s="3">
        <v>0</v>
      </c>
      <c r="S165" s="3">
        <v>2843.25</v>
      </c>
      <c r="T165" s="6">
        <f t="shared" si="6"/>
        <v>-459</v>
      </c>
      <c r="U165" s="6">
        <f t="shared" si="7"/>
        <v>-689.46</v>
      </c>
      <c r="V165" s="9">
        <f t="shared" si="8"/>
        <v>3000</v>
      </c>
      <c r="W165" s="9">
        <f>MID(Table1[[#This Row],[Object]],1,2)*100</f>
        <v>3300</v>
      </c>
      <c r="X165" s="6" t="str">
        <f>VLOOKUP(Table1[[#This Row],[Program]],Program!$A$2:$B$269,2,FALSE)</f>
        <v>DISTRICT CHANCELLOR</v>
      </c>
      <c r="Y165" s="6" t="str">
        <f>VLOOKUP(Table1[[#This Row],[2-Digit Object Code]],'Object Codes'!$C$2:$D$861,2,FALSE)</f>
        <v>OASDHI/FICA</v>
      </c>
    </row>
    <row r="166" spans="1:25" x14ac:dyDescent="0.25">
      <c r="A166" s="1" t="s">
        <v>8</v>
      </c>
      <c r="B166" s="1" t="s">
        <v>9</v>
      </c>
      <c r="C166" s="1" t="s">
        <v>10</v>
      </c>
      <c r="D166" s="1" t="s">
        <v>11</v>
      </c>
      <c r="E166" s="1" t="s">
        <v>95</v>
      </c>
      <c r="F166" s="1" t="s">
        <v>12</v>
      </c>
      <c r="G166" s="1" t="s">
        <v>101</v>
      </c>
      <c r="H166" s="1" t="s">
        <v>97</v>
      </c>
      <c r="I166" s="3">
        <v>16058</v>
      </c>
      <c r="J166" s="3">
        <v>0</v>
      </c>
      <c r="K166" s="3">
        <v>16058</v>
      </c>
      <c r="L166" s="3">
        <v>7187.42</v>
      </c>
      <c r="M166" s="3">
        <v>8870.58</v>
      </c>
      <c r="N166" s="3">
        <v>16368</v>
      </c>
      <c r="O166" s="3">
        <v>0</v>
      </c>
      <c r="P166" s="3">
        <v>16368</v>
      </c>
      <c r="Q166" s="3">
        <v>0</v>
      </c>
      <c r="R166" s="3">
        <v>0</v>
      </c>
      <c r="S166" s="3">
        <v>16368</v>
      </c>
      <c r="T166" s="6">
        <f t="shared" si="6"/>
        <v>310</v>
      </c>
      <c r="U166" s="6">
        <f t="shared" si="7"/>
        <v>9180.58</v>
      </c>
      <c r="V166" s="9">
        <f t="shared" si="8"/>
        <v>3000</v>
      </c>
      <c r="W166" s="9">
        <f>MID(Table1[[#This Row],[Object]],1,2)*100</f>
        <v>3300</v>
      </c>
      <c r="X166" s="6" t="str">
        <f>VLOOKUP(Table1[[#This Row],[Program]],Program!$A$2:$B$269,2,FALSE)</f>
        <v>DISTRICT CHANCELLOR</v>
      </c>
      <c r="Y166" s="6" t="str">
        <f>VLOOKUP(Table1[[#This Row],[2-Digit Object Code]],'Object Codes'!$C$2:$D$861,2,FALSE)</f>
        <v>OASDHI/FICA</v>
      </c>
    </row>
    <row r="167" spans="1:25" x14ac:dyDescent="0.25">
      <c r="A167" s="1" t="s">
        <v>8</v>
      </c>
      <c r="B167" s="1" t="s">
        <v>9</v>
      </c>
      <c r="C167" s="1" t="s">
        <v>10</v>
      </c>
      <c r="D167" s="1" t="s">
        <v>11</v>
      </c>
      <c r="E167" s="1" t="s">
        <v>95</v>
      </c>
      <c r="F167" s="1" t="s">
        <v>12</v>
      </c>
      <c r="G167" s="1" t="s">
        <v>102</v>
      </c>
      <c r="H167" s="1" t="s">
        <v>97</v>
      </c>
      <c r="I167" s="3">
        <v>74</v>
      </c>
      <c r="J167" s="3">
        <v>0</v>
      </c>
      <c r="K167" s="3">
        <v>74</v>
      </c>
      <c r="L167" s="3">
        <v>66.58</v>
      </c>
      <c r="M167" s="3">
        <v>7.42</v>
      </c>
      <c r="N167" s="3">
        <v>74</v>
      </c>
      <c r="O167" s="3">
        <v>0</v>
      </c>
      <c r="P167" s="3">
        <v>74</v>
      </c>
      <c r="Q167" s="3">
        <v>0</v>
      </c>
      <c r="R167" s="3">
        <v>0</v>
      </c>
      <c r="S167" s="3">
        <v>74</v>
      </c>
      <c r="T167" s="6">
        <f t="shared" si="6"/>
        <v>0</v>
      </c>
      <c r="U167" s="6">
        <f t="shared" si="7"/>
        <v>7.4200000000000017</v>
      </c>
      <c r="V167" s="9">
        <f t="shared" si="8"/>
        <v>3000</v>
      </c>
      <c r="W167" s="9">
        <f>MID(Table1[[#This Row],[Object]],1,2)*100</f>
        <v>3300</v>
      </c>
      <c r="X167" s="6" t="str">
        <f>VLOOKUP(Table1[[#This Row],[Program]],Program!$A$2:$B$269,2,FALSE)</f>
        <v>DISTRICT CHANCELLOR</v>
      </c>
      <c r="Y167" s="6" t="str">
        <f>VLOOKUP(Table1[[#This Row],[2-Digit Object Code]],'Object Codes'!$C$2:$D$861,2,FALSE)</f>
        <v>OASDHI/FICA</v>
      </c>
    </row>
    <row r="168" spans="1:25" x14ac:dyDescent="0.25">
      <c r="A168" s="1" t="s">
        <v>8</v>
      </c>
      <c r="B168" s="1" t="s">
        <v>9</v>
      </c>
      <c r="C168" s="1" t="s">
        <v>10</v>
      </c>
      <c r="D168" s="1" t="s">
        <v>11</v>
      </c>
      <c r="E168" s="1" t="s">
        <v>95</v>
      </c>
      <c r="F168" s="1" t="s">
        <v>12</v>
      </c>
      <c r="G168" s="1" t="s">
        <v>30</v>
      </c>
      <c r="H168" s="1" t="s">
        <v>97</v>
      </c>
      <c r="I168" s="3">
        <v>5110</v>
      </c>
      <c r="J168" s="3">
        <v>0</v>
      </c>
      <c r="K168" s="3">
        <v>5110</v>
      </c>
      <c r="L168" s="3">
        <v>5024.58</v>
      </c>
      <c r="M168" s="3">
        <v>85.42</v>
      </c>
      <c r="N168" s="3">
        <v>5024</v>
      </c>
      <c r="O168" s="3">
        <v>0</v>
      </c>
      <c r="P168" s="3">
        <v>5024</v>
      </c>
      <c r="Q168" s="3">
        <v>2052.15</v>
      </c>
      <c r="R168" s="3">
        <v>0</v>
      </c>
      <c r="S168" s="3">
        <v>2971.85</v>
      </c>
      <c r="T168" s="6">
        <f t="shared" si="6"/>
        <v>-86</v>
      </c>
      <c r="U168" s="6">
        <f t="shared" si="7"/>
        <v>-0.57999999999992724</v>
      </c>
      <c r="V168" s="9">
        <f t="shared" si="8"/>
        <v>3000</v>
      </c>
      <c r="W168" s="9">
        <f>MID(Table1[[#This Row],[Object]],1,2)*100</f>
        <v>3300</v>
      </c>
      <c r="X168" s="6" t="str">
        <f>VLOOKUP(Table1[[#This Row],[Program]],Program!$A$2:$B$269,2,FALSE)</f>
        <v>DISTRICT CHANCELLOR</v>
      </c>
      <c r="Y168" s="6" t="str">
        <f>VLOOKUP(Table1[[#This Row],[2-Digit Object Code]],'Object Codes'!$C$2:$D$861,2,FALSE)</f>
        <v>OASDHI/FICA</v>
      </c>
    </row>
    <row r="169" spans="1:25" x14ac:dyDescent="0.25">
      <c r="A169" s="1" t="s">
        <v>8</v>
      </c>
      <c r="B169" s="1" t="s">
        <v>9</v>
      </c>
      <c r="C169" s="1" t="s">
        <v>10</v>
      </c>
      <c r="D169" s="1" t="s">
        <v>11</v>
      </c>
      <c r="E169" s="1" t="s">
        <v>95</v>
      </c>
      <c r="F169" s="1" t="s">
        <v>12</v>
      </c>
      <c r="G169" s="1" t="s">
        <v>78</v>
      </c>
      <c r="H169" s="1" t="s">
        <v>97</v>
      </c>
      <c r="I169" s="3">
        <v>46</v>
      </c>
      <c r="J169" s="3">
        <v>0</v>
      </c>
      <c r="K169" s="3">
        <v>46</v>
      </c>
      <c r="L169" s="3">
        <v>0</v>
      </c>
      <c r="M169" s="3">
        <v>46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6">
        <f t="shared" si="6"/>
        <v>-46</v>
      </c>
      <c r="U169" s="6">
        <f t="shared" si="7"/>
        <v>0</v>
      </c>
      <c r="V169" s="9">
        <f t="shared" si="8"/>
        <v>3000</v>
      </c>
      <c r="W169" s="9">
        <f>MID(Table1[[#This Row],[Object]],1,2)*100</f>
        <v>3400</v>
      </c>
      <c r="X169" s="6" t="str">
        <f>VLOOKUP(Table1[[#This Row],[Program]],Program!$A$2:$B$269,2,FALSE)</f>
        <v>DISTRICT CHANCELLOR</v>
      </c>
      <c r="Y169" s="6" t="str">
        <f>VLOOKUP(Table1[[#This Row],[2-Digit Object Code]],'Object Codes'!$C$2:$D$861,2,FALSE)</f>
        <v>HEALTH AND WELFARE BENEFITS</v>
      </c>
    </row>
    <row r="170" spans="1:25" x14ac:dyDescent="0.25">
      <c r="A170" s="1" t="s">
        <v>8</v>
      </c>
      <c r="B170" s="1" t="s">
        <v>9</v>
      </c>
      <c r="C170" s="1" t="s">
        <v>10</v>
      </c>
      <c r="D170" s="1" t="s">
        <v>11</v>
      </c>
      <c r="E170" s="1" t="s">
        <v>95</v>
      </c>
      <c r="F170" s="1" t="s">
        <v>12</v>
      </c>
      <c r="G170" s="1" t="s">
        <v>32</v>
      </c>
      <c r="H170" s="1" t="s">
        <v>97</v>
      </c>
      <c r="I170" s="3">
        <v>1019</v>
      </c>
      <c r="J170" s="3">
        <v>0</v>
      </c>
      <c r="K170" s="3">
        <v>1019</v>
      </c>
      <c r="L170" s="3">
        <v>453.46</v>
      </c>
      <c r="M170" s="3">
        <v>565.54</v>
      </c>
      <c r="N170" s="3">
        <v>395</v>
      </c>
      <c r="O170" s="3">
        <v>0</v>
      </c>
      <c r="P170" s="3">
        <v>395</v>
      </c>
      <c r="Q170" s="3">
        <v>164.4</v>
      </c>
      <c r="R170" s="3">
        <v>0</v>
      </c>
      <c r="S170" s="3">
        <v>230.6</v>
      </c>
      <c r="T170" s="6">
        <f t="shared" si="6"/>
        <v>-624</v>
      </c>
      <c r="U170" s="6">
        <f t="shared" si="7"/>
        <v>-58.45999999999998</v>
      </c>
      <c r="V170" s="9">
        <f t="shared" si="8"/>
        <v>3000</v>
      </c>
      <c r="W170" s="9">
        <f>MID(Table1[[#This Row],[Object]],1,2)*100</f>
        <v>3400</v>
      </c>
      <c r="X170" s="6" t="str">
        <f>VLOOKUP(Table1[[#This Row],[Program]],Program!$A$2:$B$269,2,FALSE)</f>
        <v>DISTRICT CHANCELLOR</v>
      </c>
      <c r="Y170" s="6" t="str">
        <f>VLOOKUP(Table1[[#This Row],[2-Digit Object Code]],'Object Codes'!$C$2:$D$861,2,FALSE)</f>
        <v>HEALTH AND WELFARE BENEFITS</v>
      </c>
    </row>
    <row r="171" spans="1:25" x14ac:dyDescent="0.25">
      <c r="A171" s="1" t="s">
        <v>8</v>
      </c>
      <c r="B171" s="1" t="s">
        <v>9</v>
      </c>
      <c r="C171" s="1" t="s">
        <v>10</v>
      </c>
      <c r="D171" s="1" t="s">
        <v>11</v>
      </c>
      <c r="E171" s="1" t="s">
        <v>95</v>
      </c>
      <c r="F171" s="1" t="s">
        <v>12</v>
      </c>
      <c r="G171" s="1" t="s">
        <v>35</v>
      </c>
      <c r="H171" s="1" t="s">
        <v>97</v>
      </c>
      <c r="I171" s="3">
        <v>13257</v>
      </c>
      <c r="J171" s="3">
        <v>0</v>
      </c>
      <c r="K171" s="3">
        <v>13257</v>
      </c>
      <c r="L171" s="3">
        <v>12632.8</v>
      </c>
      <c r="M171" s="3">
        <v>624.20000000000005</v>
      </c>
      <c r="N171" s="3">
        <v>14706</v>
      </c>
      <c r="O171" s="3">
        <v>0</v>
      </c>
      <c r="P171" s="3">
        <v>14706</v>
      </c>
      <c r="Q171" s="3">
        <v>6127.35</v>
      </c>
      <c r="R171" s="3">
        <v>0</v>
      </c>
      <c r="S171" s="3">
        <v>8578.65</v>
      </c>
      <c r="T171" s="6">
        <f t="shared" si="6"/>
        <v>1449</v>
      </c>
      <c r="U171" s="6">
        <f t="shared" si="7"/>
        <v>2073.2000000000007</v>
      </c>
      <c r="V171" s="9">
        <f t="shared" si="8"/>
        <v>3000</v>
      </c>
      <c r="W171" s="9">
        <f>MID(Table1[[#This Row],[Object]],1,2)*100</f>
        <v>3400</v>
      </c>
      <c r="X171" s="6" t="str">
        <f>VLOOKUP(Table1[[#This Row],[Program]],Program!$A$2:$B$269,2,FALSE)</f>
        <v>DISTRICT CHANCELLOR</v>
      </c>
      <c r="Y171" s="6" t="str">
        <f>VLOOKUP(Table1[[#This Row],[2-Digit Object Code]],'Object Codes'!$C$2:$D$861,2,FALSE)</f>
        <v>HEALTH AND WELFARE BENEFITS</v>
      </c>
    </row>
    <row r="172" spans="1:25" x14ac:dyDescent="0.25">
      <c r="A172" s="1" t="s">
        <v>8</v>
      </c>
      <c r="B172" s="1" t="s">
        <v>9</v>
      </c>
      <c r="C172" s="1" t="s">
        <v>10</v>
      </c>
      <c r="D172" s="1" t="s">
        <v>11</v>
      </c>
      <c r="E172" s="1" t="s">
        <v>95</v>
      </c>
      <c r="F172" s="1" t="s">
        <v>12</v>
      </c>
      <c r="G172" s="1" t="s">
        <v>36</v>
      </c>
      <c r="H172" s="1" t="s">
        <v>97</v>
      </c>
      <c r="I172" s="3">
        <v>215</v>
      </c>
      <c r="J172" s="3">
        <v>0</v>
      </c>
      <c r="K172" s="3">
        <v>215</v>
      </c>
      <c r="L172" s="3">
        <v>197.23</v>
      </c>
      <c r="M172" s="3">
        <v>17.77</v>
      </c>
      <c r="N172" s="3">
        <v>193</v>
      </c>
      <c r="O172" s="3">
        <v>0</v>
      </c>
      <c r="P172" s="3">
        <v>193</v>
      </c>
      <c r="Q172" s="3">
        <v>80.349999999999994</v>
      </c>
      <c r="R172" s="3">
        <v>0</v>
      </c>
      <c r="S172" s="3">
        <v>112.65</v>
      </c>
      <c r="T172" s="6">
        <f t="shared" si="6"/>
        <v>-22</v>
      </c>
      <c r="U172" s="6">
        <f t="shared" si="7"/>
        <v>-4.2299999999999898</v>
      </c>
      <c r="V172" s="9">
        <f t="shared" si="8"/>
        <v>3000</v>
      </c>
      <c r="W172" s="9">
        <f>MID(Table1[[#This Row],[Object]],1,2)*100</f>
        <v>3400</v>
      </c>
      <c r="X172" s="6" t="str">
        <f>VLOOKUP(Table1[[#This Row],[Program]],Program!$A$2:$B$269,2,FALSE)</f>
        <v>DISTRICT CHANCELLOR</v>
      </c>
      <c r="Y172" s="6" t="str">
        <f>VLOOKUP(Table1[[#This Row],[2-Digit Object Code]],'Object Codes'!$C$2:$D$861,2,FALSE)</f>
        <v>HEALTH AND WELFARE BENEFITS</v>
      </c>
    </row>
    <row r="173" spans="1:25" x14ac:dyDescent="0.25">
      <c r="A173" s="1" t="s">
        <v>8</v>
      </c>
      <c r="B173" s="1" t="s">
        <v>9</v>
      </c>
      <c r="C173" s="1" t="s">
        <v>10</v>
      </c>
      <c r="D173" s="1" t="s">
        <v>11</v>
      </c>
      <c r="E173" s="1" t="s">
        <v>95</v>
      </c>
      <c r="F173" s="1" t="s">
        <v>12</v>
      </c>
      <c r="G173" s="1" t="s">
        <v>103</v>
      </c>
      <c r="H173" s="1" t="s">
        <v>97</v>
      </c>
      <c r="I173" s="3">
        <v>13257</v>
      </c>
      <c r="J173" s="3">
        <v>0</v>
      </c>
      <c r="K173" s="3">
        <v>13257</v>
      </c>
      <c r="L173" s="3">
        <v>13257.24</v>
      </c>
      <c r="M173" s="3">
        <v>-0.24</v>
      </c>
      <c r="N173" s="3">
        <v>14031</v>
      </c>
      <c r="O173" s="3">
        <v>0</v>
      </c>
      <c r="P173" s="3">
        <v>14031</v>
      </c>
      <c r="Q173" s="3">
        <v>5846.2</v>
      </c>
      <c r="R173" s="3">
        <v>0</v>
      </c>
      <c r="S173" s="3">
        <v>8184.8</v>
      </c>
      <c r="T173" s="6">
        <f t="shared" si="6"/>
        <v>774</v>
      </c>
      <c r="U173" s="6">
        <f t="shared" si="7"/>
        <v>773.76000000000022</v>
      </c>
      <c r="V173" s="9">
        <f t="shared" si="8"/>
        <v>3000</v>
      </c>
      <c r="W173" s="9">
        <f>MID(Table1[[#This Row],[Object]],1,2)*100</f>
        <v>3400</v>
      </c>
      <c r="X173" s="6" t="str">
        <f>VLOOKUP(Table1[[#This Row],[Program]],Program!$A$2:$B$269,2,FALSE)</f>
        <v>DISTRICT CHANCELLOR</v>
      </c>
      <c r="Y173" s="6" t="str">
        <f>VLOOKUP(Table1[[#This Row],[2-Digit Object Code]],'Object Codes'!$C$2:$D$861,2,FALSE)</f>
        <v>HEALTH AND WELFARE BENEFITS</v>
      </c>
    </row>
    <row r="174" spans="1:25" x14ac:dyDescent="0.25">
      <c r="A174" s="1" t="s">
        <v>8</v>
      </c>
      <c r="B174" s="1" t="s">
        <v>9</v>
      </c>
      <c r="C174" s="1" t="s">
        <v>10</v>
      </c>
      <c r="D174" s="1" t="s">
        <v>11</v>
      </c>
      <c r="E174" s="1" t="s">
        <v>95</v>
      </c>
      <c r="F174" s="1" t="s">
        <v>12</v>
      </c>
      <c r="G174" s="1" t="s">
        <v>38</v>
      </c>
      <c r="H174" s="1" t="s">
        <v>97</v>
      </c>
      <c r="I174" s="3">
        <v>1019</v>
      </c>
      <c r="J174" s="3">
        <v>0</v>
      </c>
      <c r="K174" s="3">
        <v>1019</v>
      </c>
      <c r="L174" s="3">
        <v>1018.68</v>
      </c>
      <c r="M174" s="3">
        <v>0.32</v>
      </c>
      <c r="N174" s="3">
        <v>1069</v>
      </c>
      <c r="O174" s="3">
        <v>0</v>
      </c>
      <c r="P174" s="3">
        <v>1069</v>
      </c>
      <c r="Q174" s="3">
        <v>445.55</v>
      </c>
      <c r="R174" s="3">
        <v>0</v>
      </c>
      <c r="S174" s="3">
        <v>623.45000000000005</v>
      </c>
      <c r="T174" s="6">
        <f t="shared" si="6"/>
        <v>50</v>
      </c>
      <c r="U174" s="6">
        <f t="shared" si="7"/>
        <v>50.32000000000005</v>
      </c>
      <c r="V174" s="9">
        <f t="shared" si="8"/>
        <v>3000</v>
      </c>
      <c r="W174" s="9">
        <f>MID(Table1[[#This Row],[Object]],1,2)*100</f>
        <v>3400</v>
      </c>
      <c r="X174" s="6" t="str">
        <f>VLOOKUP(Table1[[#This Row],[Program]],Program!$A$2:$B$269,2,FALSE)</f>
        <v>DISTRICT CHANCELLOR</v>
      </c>
      <c r="Y174" s="6" t="str">
        <f>VLOOKUP(Table1[[#This Row],[2-Digit Object Code]],'Object Codes'!$C$2:$D$861,2,FALSE)</f>
        <v>HEALTH AND WELFARE BENEFITS</v>
      </c>
    </row>
    <row r="175" spans="1:25" x14ac:dyDescent="0.25">
      <c r="A175" s="1" t="s">
        <v>8</v>
      </c>
      <c r="B175" s="1" t="s">
        <v>9</v>
      </c>
      <c r="C175" s="1" t="s">
        <v>10</v>
      </c>
      <c r="D175" s="1" t="s">
        <v>11</v>
      </c>
      <c r="E175" s="1" t="s">
        <v>95</v>
      </c>
      <c r="F175" s="1" t="s">
        <v>12</v>
      </c>
      <c r="G175" s="1" t="s">
        <v>39</v>
      </c>
      <c r="H175" s="1" t="s">
        <v>97</v>
      </c>
      <c r="I175" s="3">
        <v>215</v>
      </c>
      <c r="J175" s="3">
        <v>0</v>
      </c>
      <c r="K175" s="3">
        <v>215</v>
      </c>
      <c r="L175" s="3">
        <v>215.16</v>
      </c>
      <c r="M175" s="3">
        <v>-0.16</v>
      </c>
      <c r="N175" s="3">
        <v>193</v>
      </c>
      <c r="O175" s="3">
        <v>0</v>
      </c>
      <c r="P175" s="3">
        <v>193</v>
      </c>
      <c r="Q175" s="3">
        <v>80.349999999999994</v>
      </c>
      <c r="R175" s="3">
        <v>0</v>
      </c>
      <c r="S175" s="3">
        <v>112.65</v>
      </c>
      <c r="T175" s="6">
        <f t="shared" si="6"/>
        <v>-22</v>
      </c>
      <c r="U175" s="6">
        <f t="shared" si="7"/>
        <v>-22.159999999999997</v>
      </c>
      <c r="V175" s="9">
        <f t="shared" si="8"/>
        <v>3000</v>
      </c>
      <c r="W175" s="9">
        <f>MID(Table1[[#This Row],[Object]],1,2)*100</f>
        <v>3400</v>
      </c>
      <c r="X175" s="6" t="str">
        <f>VLOOKUP(Table1[[#This Row],[Program]],Program!$A$2:$B$269,2,FALSE)</f>
        <v>DISTRICT CHANCELLOR</v>
      </c>
      <c r="Y175" s="6" t="str">
        <f>VLOOKUP(Table1[[#This Row],[2-Digit Object Code]],'Object Codes'!$C$2:$D$861,2,FALSE)</f>
        <v>HEALTH AND WELFARE BENEFITS</v>
      </c>
    </row>
    <row r="176" spans="1:25" x14ac:dyDescent="0.25">
      <c r="A176" s="1" t="s">
        <v>8</v>
      </c>
      <c r="B176" s="1" t="s">
        <v>9</v>
      </c>
      <c r="C176" s="1" t="s">
        <v>10</v>
      </c>
      <c r="D176" s="1" t="s">
        <v>11</v>
      </c>
      <c r="E176" s="1" t="s">
        <v>95</v>
      </c>
      <c r="F176" s="1" t="s">
        <v>12</v>
      </c>
      <c r="G176" s="1" t="s">
        <v>41</v>
      </c>
      <c r="H176" s="1" t="s">
        <v>97</v>
      </c>
      <c r="I176" s="3">
        <v>46</v>
      </c>
      <c r="J176" s="3">
        <v>0</v>
      </c>
      <c r="K176" s="3">
        <v>46</v>
      </c>
      <c r="L176" s="3">
        <v>46.18</v>
      </c>
      <c r="M176" s="3">
        <v>-0.18</v>
      </c>
      <c r="N176" s="3">
        <v>41</v>
      </c>
      <c r="O176" s="3">
        <v>0</v>
      </c>
      <c r="P176" s="3">
        <v>41</v>
      </c>
      <c r="Q176" s="3">
        <v>17.71</v>
      </c>
      <c r="R176" s="3">
        <v>0</v>
      </c>
      <c r="S176" s="3">
        <v>23.29</v>
      </c>
      <c r="T176" s="6">
        <f t="shared" si="6"/>
        <v>-5</v>
      </c>
      <c r="U176" s="6">
        <f t="shared" si="7"/>
        <v>-5.18</v>
      </c>
      <c r="V176" s="9">
        <f t="shared" si="8"/>
        <v>3000</v>
      </c>
      <c r="W176" s="9">
        <f>MID(Table1[[#This Row],[Object]],1,2)*100</f>
        <v>3500</v>
      </c>
      <c r="X176" s="6" t="str">
        <f>VLOOKUP(Table1[[#This Row],[Program]],Program!$A$2:$B$269,2,FALSE)</f>
        <v>DISTRICT CHANCELLOR</v>
      </c>
      <c r="Y176" s="6" t="str">
        <f>VLOOKUP(Table1[[#This Row],[2-Digit Object Code]],'Object Codes'!$C$2:$D$861,2,FALSE)</f>
        <v>STATE UNEMPLOYMENT INSURANCE</v>
      </c>
    </row>
    <row r="177" spans="1:25" x14ac:dyDescent="0.25">
      <c r="A177" s="1" t="s">
        <v>8</v>
      </c>
      <c r="B177" s="1" t="s">
        <v>9</v>
      </c>
      <c r="C177" s="1" t="s">
        <v>10</v>
      </c>
      <c r="D177" s="1" t="s">
        <v>11</v>
      </c>
      <c r="E177" s="1" t="s">
        <v>95</v>
      </c>
      <c r="F177" s="1" t="s">
        <v>12</v>
      </c>
      <c r="G177" s="1" t="s">
        <v>42</v>
      </c>
      <c r="H177" s="1" t="s">
        <v>97</v>
      </c>
      <c r="I177" s="3">
        <v>130</v>
      </c>
      <c r="J177" s="3">
        <v>0</v>
      </c>
      <c r="K177" s="3">
        <v>130</v>
      </c>
      <c r="L177" s="3">
        <v>125.88</v>
      </c>
      <c r="M177" s="3">
        <v>4.12</v>
      </c>
      <c r="N177" s="3">
        <v>132</v>
      </c>
      <c r="O177" s="3">
        <v>0</v>
      </c>
      <c r="P177" s="3">
        <v>132</v>
      </c>
      <c r="Q177" s="3">
        <v>52.55</v>
      </c>
      <c r="R177" s="3">
        <v>0</v>
      </c>
      <c r="S177" s="3">
        <v>79.45</v>
      </c>
      <c r="T177" s="6">
        <f t="shared" si="6"/>
        <v>2</v>
      </c>
      <c r="U177" s="6">
        <f t="shared" si="7"/>
        <v>6.1200000000000045</v>
      </c>
      <c r="V177" s="9">
        <f t="shared" si="8"/>
        <v>3000</v>
      </c>
      <c r="W177" s="9">
        <f>MID(Table1[[#This Row],[Object]],1,2)*100</f>
        <v>3500</v>
      </c>
      <c r="X177" s="6" t="str">
        <f>VLOOKUP(Table1[[#This Row],[Program]],Program!$A$2:$B$269,2,FALSE)</f>
        <v>DISTRICT CHANCELLOR</v>
      </c>
      <c r="Y177" s="6" t="str">
        <f>VLOOKUP(Table1[[#This Row],[2-Digit Object Code]],'Object Codes'!$C$2:$D$861,2,FALSE)</f>
        <v>STATE UNEMPLOYMENT INSURANCE</v>
      </c>
    </row>
    <row r="178" spans="1:25" x14ac:dyDescent="0.25">
      <c r="A178" s="1" t="s">
        <v>8</v>
      </c>
      <c r="B178" s="1" t="s">
        <v>9</v>
      </c>
      <c r="C178" s="1" t="s">
        <v>10</v>
      </c>
      <c r="D178" s="1" t="s">
        <v>11</v>
      </c>
      <c r="E178" s="1" t="s">
        <v>95</v>
      </c>
      <c r="F178" s="1" t="s">
        <v>12</v>
      </c>
      <c r="G178" s="1" t="s">
        <v>43</v>
      </c>
      <c r="H178" s="1" t="s">
        <v>97</v>
      </c>
      <c r="I178" s="3">
        <v>1</v>
      </c>
      <c r="J178" s="3">
        <v>0</v>
      </c>
      <c r="K178" s="3">
        <v>1</v>
      </c>
      <c r="L178" s="3">
        <v>1.2</v>
      </c>
      <c r="M178" s="3">
        <v>-0.2</v>
      </c>
      <c r="N178" s="3">
        <v>1</v>
      </c>
      <c r="O178" s="3">
        <v>0</v>
      </c>
      <c r="P178" s="3">
        <v>1</v>
      </c>
      <c r="Q178" s="3">
        <v>0.5</v>
      </c>
      <c r="R178" s="3">
        <v>0</v>
      </c>
      <c r="S178" s="3">
        <v>0.5</v>
      </c>
      <c r="T178" s="6">
        <f t="shared" si="6"/>
        <v>0</v>
      </c>
      <c r="U178" s="6">
        <f t="shared" si="7"/>
        <v>-0.19999999999999996</v>
      </c>
      <c r="V178" s="9">
        <f t="shared" si="8"/>
        <v>3000</v>
      </c>
      <c r="W178" s="9">
        <f>MID(Table1[[#This Row],[Object]],1,2)*100</f>
        <v>3500</v>
      </c>
      <c r="X178" s="6" t="str">
        <f>VLOOKUP(Table1[[#This Row],[Program]],Program!$A$2:$B$269,2,FALSE)</f>
        <v>DISTRICT CHANCELLOR</v>
      </c>
      <c r="Y178" s="6" t="str">
        <f>VLOOKUP(Table1[[#This Row],[2-Digit Object Code]],'Object Codes'!$C$2:$D$861,2,FALSE)</f>
        <v>STATE UNEMPLOYMENT INSURANCE</v>
      </c>
    </row>
    <row r="179" spans="1:25" x14ac:dyDescent="0.25">
      <c r="A179" s="1" t="s">
        <v>8</v>
      </c>
      <c r="B179" s="1" t="s">
        <v>9</v>
      </c>
      <c r="C179" s="1" t="s">
        <v>10</v>
      </c>
      <c r="D179" s="1" t="s">
        <v>11</v>
      </c>
      <c r="E179" s="1" t="s">
        <v>95</v>
      </c>
      <c r="F179" s="1" t="s">
        <v>12</v>
      </c>
      <c r="G179" s="1" t="s">
        <v>45</v>
      </c>
      <c r="H179" s="1" t="s">
        <v>97</v>
      </c>
      <c r="I179" s="3">
        <v>1500</v>
      </c>
      <c r="J179" s="3">
        <v>0</v>
      </c>
      <c r="K179" s="3">
        <v>1500</v>
      </c>
      <c r="L179" s="3">
        <v>1500</v>
      </c>
      <c r="M179" s="3">
        <v>0</v>
      </c>
      <c r="N179" s="3">
        <v>1500</v>
      </c>
      <c r="O179" s="3">
        <v>0</v>
      </c>
      <c r="P179" s="3">
        <v>1500</v>
      </c>
      <c r="Q179" s="3">
        <v>625</v>
      </c>
      <c r="R179" s="3">
        <v>0</v>
      </c>
      <c r="S179" s="3">
        <v>875</v>
      </c>
      <c r="T179" s="6">
        <f t="shared" si="6"/>
        <v>0</v>
      </c>
      <c r="U179" s="6">
        <f t="shared" si="7"/>
        <v>0</v>
      </c>
      <c r="V179" s="9">
        <f t="shared" si="8"/>
        <v>3000</v>
      </c>
      <c r="W179" s="9">
        <f>MID(Table1[[#This Row],[Object]],1,2)*100</f>
        <v>3600</v>
      </c>
      <c r="X179" s="6" t="str">
        <f>VLOOKUP(Table1[[#This Row],[Program]],Program!$A$2:$B$269,2,FALSE)</f>
        <v>DISTRICT CHANCELLOR</v>
      </c>
      <c r="Y179" s="6" t="str">
        <f>VLOOKUP(Table1[[#This Row],[2-Digit Object Code]],'Object Codes'!$C$2:$D$861,2,FALSE)</f>
        <v>WORKERS COMPENSATION INSURANCE</v>
      </c>
    </row>
    <row r="180" spans="1:25" x14ac:dyDescent="0.25">
      <c r="A180" s="1" t="s">
        <v>8</v>
      </c>
      <c r="B180" s="1" t="s">
        <v>9</v>
      </c>
      <c r="C180" s="1" t="s">
        <v>10</v>
      </c>
      <c r="D180" s="1" t="s">
        <v>11</v>
      </c>
      <c r="E180" s="1" t="s">
        <v>95</v>
      </c>
      <c r="F180" s="1" t="s">
        <v>12</v>
      </c>
      <c r="G180" s="1" t="s">
        <v>46</v>
      </c>
      <c r="H180" s="1" t="s">
        <v>97</v>
      </c>
      <c r="I180" s="3">
        <v>1500</v>
      </c>
      <c r="J180" s="3">
        <v>0</v>
      </c>
      <c r="K180" s="3">
        <v>1500</v>
      </c>
      <c r="L180" s="3">
        <v>1500</v>
      </c>
      <c r="M180" s="3">
        <v>0</v>
      </c>
      <c r="N180" s="3">
        <v>1500</v>
      </c>
      <c r="O180" s="3">
        <v>0</v>
      </c>
      <c r="P180" s="3">
        <v>1500</v>
      </c>
      <c r="Q180" s="3">
        <v>625</v>
      </c>
      <c r="R180" s="3">
        <v>0</v>
      </c>
      <c r="S180" s="3">
        <v>875</v>
      </c>
      <c r="T180" s="6">
        <f t="shared" si="6"/>
        <v>0</v>
      </c>
      <c r="U180" s="6">
        <f t="shared" si="7"/>
        <v>0</v>
      </c>
      <c r="V180" s="9">
        <f t="shared" si="8"/>
        <v>3000</v>
      </c>
      <c r="W180" s="9">
        <f>MID(Table1[[#This Row],[Object]],1,2)*100</f>
        <v>3600</v>
      </c>
      <c r="X180" s="6" t="str">
        <f>VLOOKUP(Table1[[#This Row],[Program]],Program!$A$2:$B$269,2,FALSE)</f>
        <v>DISTRICT CHANCELLOR</v>
      </c>
      <c r="Y180" s="6" t="str">
        <f>VLOOKUP(Table1[[#This Row],[2-Digit Object Code]],'Object Codes'!$C$2:$D$861,2,FALSE)</f>
        <v>WORKERS COMPENSATION INSURANCE</v>
      </c>
    </row>
    <row r="181" spans="1:25" x14ac:dyDescent="0.25">
      <c r="A181" s="1" t="s">
        <v>8</v>
      </c>
      <c r="B181" s="1" t="s">
        <v>9</v>
      </c>
      <c r="C181" s="1" t="s">
        <v>10</v>
      </c>
      <c r="D181" s="1" t="s">
        <v>11</v>
      </c>
      <c r="E181" s="1" t="s">
        <v>95</v>
      </c>
      <c r="F181" s="1" t="s">
        <v>12</v>
      </c>
      <c r="G181" s="1" t="s">
        <v>48</v>
      </c>
      <c r="H181" s="1" t="s">
        <v>97</v>
      </c>
      <c r="I181" s="3">
        <v>50</v>
      </c>
      <c r="J181" s="3">
        <v>0</v>
      </c>
      <c r="K181" s="3">
        <v>50</v>
      </c>
      <c r="L181" s="3">
        <v>45.54</v>
      </c>
      <c r="M181" s="3">
        <v>4.46</v>
      </c>
      <c r="N181" s="3">
        <v>50</v>
      </c>
      <c r="O181" s="3">
        <v>0</v>
      </c>
      <c r="P181" s="3">
        <v>50</v>
      </c>
      <c r="Q181" s="3">
        <v>20.7</v>
      </c>
      <c r="R181" s="3">
        <v>0</v>
      </c>
      <c r="S181" s="3">
        <v>29.3</v>
      </c>
      <c r="T181" s="6">
        <f t="shared" si="6"/>
        <v>0</v>
      </c>
      <c r="U181" s="6">
        <f t="shared" si="7"/>
        <v>4.4600000000000009</v>
      </c>
      <c r="V181" s="9">
        <f t="shared" si="8"/>
        <v>3000</v>
      </c>
      <c r="W181" s="9">
        <f>MID(Table1[[#This Row],[Object]],1,2)*100</f>
        <v>3900</v>
      </c>
      <c r="X181" s="6" t="str">
        <f>VLOOKUP(Table1[[#This Row],[Program]],Program!$A$2:$B$269,2,FALSE)</f>
        <v>DISTRICT CHANCELLOR</v>
      </c>
      <c r="Y181" s="6" t="str">
        <f>VLOOKUP(Table1[[#This Row],[2-Digit Object Code]],'Object Codes'!$C$2:$D$861,2,FALSE)</f>
        <v>OTHER BENEFITS</v>
      </c>
    </row>
    <row r="182" spans="1:25" x14ac:dyDescent="0.25">
      <c r="A182" s="1" t="s">
        <v>8</v>
      </c>
      <c r="B182" s="1" t="s">
        <v>9</v>
      </c>
      <c r="C182" s="1" t="s">
        <v>10</v>
      </c>
      <c r="D182" s="1" t="s">
        <v>11</v>
      </c>
      <c r="E182" s="1" t="s">
        <v>95</v>
      </c>
      <c r="F182" s="1" t="s">
        <v>12</v>
      </c>
      <c r="G182" s="1" t="s">
        <v>49</v>
      </c>
      <c r="H182" s="1" t="s">
        <v>97</v>
      </c>
      <c r="I182" s="3">
        <v>50</v>
      </c>
      <c r="J182" s="3">
        <v>0</v>
      </c>
      <c r="K182" s="3">
        <v>50</v>
      </c>
      <c r="L182" s="3">
        <v>49.68</v>
      </c>
      <c r="M182" s="3">
        <v>0.32</v>
      </c>
      <c r="N182" s="3">
        <v>50</v>
      </c>
      <c r="O182" s="3">
        <v>0</v>
      </c>
      <c r="P182" s="3">
        <v>50</v>
      </c>
      <c r="Q182" s="3">
        <v>20.7</v>
      </c>
      <c r="R182" s="3">
        <v>0</v>
      </c>
      <c r="S182" s="3">
        <v>29.3</v>
      </c>
      <c r="T182" s="6">
        <f t="shared" si="6"/>
        <v>0</v>
      </c>
      <c r="U182" s="6">
        <f t="shared" si="7"/>
        <v>0.32000000000000028</v>
      </c>
      <c r="V182" s="9">
        <f t="shared" si="8"/>
        <v>3000</v>
      </c>
      <c r="W182" s="9">
        <f>MID(Table1[[#This Row],[Object]],1,2)*100</f>
        <v>3900</v>
      </c>
      <c r="X182" s="6" t="str">
        <f>VLOOKUP(Table1[[#This Row],[Program]],Program!$A$2:$B$269,2,FALSE)</f>
        <v>DISTRICT CHANCELLOR</v>
      </c>
      <c r="Y182" s="6" t="str">
        <f>VLOOKUP(Table1[[#This Row],[2-Digit Object Code]],'Object Codes'!$C$2:$D$861,2,FALSE)</f>
        <v>OTHER BENEFITS</v>
      </c>
    </row>
    <row r="183" spans="1:25" x14ac:dyDescent="0.25">
      <c r="A183" s="1" t="s">
        <v>8</v>
      </c>
      <c r="B183" s="1" t="s">
        <v>9</v>
      </c>
      <c r="C183" s="1" t="s">
        <v>10</v>
      </c>
      <c r="D183" s="1" t="s">
        <v>11</v>
      </c>
      <c r="E183" s="1" t="s">
        <v>95</v>
      </c>
      <c r="F183" s="1" t="s">
        <v>12</v>
      </c>
      <c r="G183" s="1" t="s">
        <v>51</v>
      </c>
      <c r="H183" s="1" t="s">
        <v>97</v>
      </c>
      <c r="I183" s="3">
        <v>24</v>
      </c>
      <c r="J183" s="3">
        <v>0</v>
      </c>
      <c r="K183" s="3">
        <v>24</v>
      </c>
      <c r="L183" s="3">
        <v>22</v>
      </c>
      <c r="M183" s="3">
        <v>2</v>
      </c>
      <c r="N183" s="3">
        <v>24</v>
      </c>
      <c r="O183" s="3">
        <v>0</v>
      </c>
      <c r="P183" s="3">
        <v>24</v>
      </c>
      <c r="Q183" s="3">
        <v>10</v>
      </c>
      <c r="R183" s="3">
        <v>0</v>
      </c>
      <c r="S183" s="3">
        <v>14</v>
      </c>
      <c r="T183" s="6">
        <f t="shared" si="6"/>
        <v>0</v>
      </c>
      <c r="U183" s="6">
        <f t="shared" si="7"/>
        <v>2</v>
      </c>
      <c r="V183" s="9">
        <f t="shared" si="8"/>
        <v>3000</v>
      </c>
      <c r="W183" s="9">
        <f>MID(Table1[[#This Row],[Object]],1,2)*100</f>
        <v>3900</v>
      </c>
      <c r="X183" s="6" t="str">
        <f>VLOOKUP(Table1[[#This Row],[Program]],Program!$A$2:$B$269,2,FALSE)</f>
        <v>DISTRICT CHANCELLOR</v>
      </c>
      <c r="Y183" s="6" t="str">
        <f>VLOOKUP(Table1[[#This Row],[2-Digit Object Code]],'Object Codes'!$C$2:$D$861,2,FALSE)</f>
        <v>OTHER BENEFITS</v>
      </c>
    </row>
    <row r="184" spans="1:25" x14ac:dyDescent="0.25">
      <c r="A184" s="1" t="s">
        <v>8</v>
      </c>
      <c r="B184" s="1" t="s">
        <v>9</v>
      </c>
      <c r="C184" s="1" t="s">
        <v>10</v>
      </c>
      <c r="D184" s="1" t="s">
        <v>11</v>
      </c>
      <c r="E184" s="1" t="s">
        <v>95</v>
      </c>
      <c r="F184" s="1" t="s">
        <v>12</v>
      </c>
      <c r="G184" s="1" t="s">
        <v>52</v>
      </c>
      <c r="H184" s="1" t="s">
        <v>97</v>
      </c>
      <c r="I184" s="3">
        <v>24</v>
      </c>
      <c r="J184" s="3">
        <v>0</v>
      </c>
      <c r="K184" s="3">
        <v>24</v>
      </c>
      <c r="L184" s="3">
        <v>24</v>
      </c>
      <c r="M184" s="3">
        <v>0</v>
      </c>
      <c r="N184" s="3">
        <v>24</v>
      </c>
      <c r="O184" s="3">
        <v>0</v>
      </c>
      <c r="P184" s="3">
        <v>24</v>
      </c>
      <c r="Q184" s="3">
        <v>10</v>
      </c>
      <c r="R184" s="3">
        <v>0</v>
      </c>
      <c r="S184" s="3">
        <v>14</v>
      </c>
      <c r="T184" s="6">
        <f t="shared" si="6"/>
        <v>0</v>
      </c>
      <c r="U184" s="6">
        <f t="shared" si="7"/>
        <v>0</v>
      </c>
      <c r="V184" s="9">
        <f t="shared" si="8"/>
        <v>3000</v>
      </c>
      <c r="W184" s="9">
        <f>MID(Table1[[#This Row],[Object]],1,2)*100</f>
        <v>3900</v>
      </c>
      <c r="X184" s="6" t="str">
        <f>VLOOKUP(Table1[[#This Row],[Program]],Program!$A$2:$B$269,2,FALSE)</f>
        <v>DISTRICT CHANCELLOR</v>
      </c>
      <c r="Y184" s="6" t="str">
        <f>VLOOKUP(Table1[[#This Row],[2-Digit Object Code]],'Object Codes'!$C$2:$D$861,2,FALSE)</f>
        <v>OTHER BENEFITS</v>
      </c>
    </row>
    <row r="185" spans="1:25" x14ac:dyDescent="0.25">
      <c r="A185" s="1" t="s">
        <v>8</v>
      </c>
      <c r="B185" s="1" t="s">
        <v>9</v>
      </c>
      <c r="C185" s="1" t="s">
        <v>10</v>
      </c>
      <c r="D185" s="1" t="s">
        <v>11</v>
      </c>
      <c r="E185" s="1" t="s">
        <v>95</v>
      </c>
      <c r="F185" s="1" t="s">
        <v>12</v>
      </c>
      <c r="G185" s="1" t="s">
        <v>53</v>
      </c>
      <c r="H185" s="1" t="s">
        <v>97</v>
      </c>
      <c r="I185" s="3">
        <v>1200</v>
      </c>
      <c r="J185" s="3">
        <v>449.94</v>
      </c>
      <c r="K185" s="3">
        <v>1649.94</v>
      </c>
      <c r="L185" s="3">
        <v>1637.69</v>
      </c>
      <c r="M185" s="3">
        <v>12.25</v>
      </c>
      <c r="N185" s="3">
        <v>750</v>
      </c>
      <c r="O185" s="3">
        <v>0</v>
      </c>
      <c r="P185" s="3">
        <v>750</v>
      </c>
      <c r="Q185" s="3">
        <v>279.93</v>
      </c>
      <c r="R185" s="3">
        <v>0</v>
      </c>
      <c r="S185" s="3">
        <v>470.07</v>
      </c>
      <c r="T185" s="6">
        <f t="shared" si="6"/>
        <v>-450</v>
      </c>
      <c r="U185" s="6">
        <f t="shared" si="7"/>
        <v>-887.69</v>
      </c>
      <c r="V185" s="9">
        <f t="shared" si="8"/>
        <v>4000</v>
      </c>
      <c r="W185" s="9">
        <f>MID(Table1[[#This Row],[Object]],1,2)*100</f>
        <v>4200</v>
      </c>
      <c r="X185" s="6" t="str">
        <f>VLOOKUP(Table1[[#This Row],[Program]],Program!$A$2:$B$269,2,FALSE)</f>
        <v>DISTRICT CHANCELLOR</v>
      </c>
      <c r="Y185" s="6" t="str">
        <f>VLOOKUP(Table1[[#This Row],[2-Digit Object Code]],'Object Codes'!$C$2:$D$861,2,FALSE)</f>
        <v>BOOK,MAGAZINE&amp;PERIOD-DIST.USE</v>
      </c>
    </row>
    <row r="186" spans="1:25" x14ac:dyDescent="0.25">
      <c r="A186" s="1" t="s">
        <v>8</v>
      </c>
      <c r="B186" s="1" t="s">
        <v>9</v>
      </c>
      <c r="C186" s="1" t="s">
        <v>10</v>
      </c>
      <c r="D186" s="1" t="s">
        <v>11</v>
      </c>
      <c r="E186" s="1" t="s">
        <v>95</v>
      </c>
      <c r="F186" s="1" t="s">
        <v>12</v>
      </c>
      <c r="G186" s="1" t="s">
        <v>54</v>
      </c>
      <c r="H186" s="1" t="s">
        <v>97</v>
      </c>
      <c r="I186" s="3">
        <v>400</v>
      </c>
      <c r="J186" s="3">
        <v>-49.95</v>
      </c>
      <c r="K186" s="3">
        <v>350.05</v>
      </c>
      <c r="L186" s="3">
        <v>292.77999999999997</v>
      </c>
      <c r="M186" s="3">
        <v>57.27</v>
      </c>
      <c r="N186" s="3">
        <v>250</v>
      </c>
      <c r="O186" s="3">
        <v>1000</v>
      </c>
      <c r="P186" s="3">
        <v>1250</v>
      </c>
      <c r="Q186" s="3">
        <v>192.29</v>
      </c>
      <c r="R186" s="3">
        <v>132.41</v>
      </c>
      <c r="S186" s="3">
        <v>925.3</v>
      </c>
      <c r="T186" s="6">
        <f t="shared" si="6"/>
        <v>-150</v>
      </c>
      <c r="U186" s="6">
        <f t="shared" si="7"/>
        <v>-42.779999999999973</v>
      </c>
      <c r="V186" s="9">
        <f t="shared" si="8"/>
        <v>4000</v>
      </c>
      <c r="W186" s="9">
        <f>MID(Table1[[#This Row],[Object]],1,2)*100</f>
        <v>4200</v>
      </c>
      <c r="X186" s="6" t="str">
        <f>VLOOKUP(Table1[[#This Row],[Program]],Program!$A$2:$B$269,2,FALSE)</f>
        <v>DISTRICT CHANCELLOR</v>
      </c>
      <c r="Y186" s="6" t="str">
        <f>VLOOKUP(Table1[[#This Row],[2-Digit Object Code]],'Object Codes'!$C$2:$D$861,2,FALSE)</f>
        <v>BOOK,MAGAZINE&amp;PERIOD-DIST.USE</v>
      </c>
    </row>
    <row r="187" spans="1:25" x14ac:dyDescent="0.25">
      <c r="A187" s="1" t="s">
        <v>8</v>
      </c>
      <c r="B187" s="1" t="s">
        <v>9</v>
      </c>
      <c r="C187" s="1" t="s">
        <v>10</v>
      </c>
      <c r="D187" s="1" t="s">
        <v>11</v>
      </c>
      <c r="E187" s="1" t="s">
        <v>95</v>
      </c>
      <c r="F187" s="1" t="s">
        <v>12</v>
      </c>
      <c r="G187" s="1" t="s">
        <v>56</v>
      </c>
      <c r="H187" s="1" t="s">
        <v>97</v>
      </c>
      <c r="I187" s="3">
        <v>2500</v>
      </c>
      <c r="J187" s="3">
        <v>1182.81</v>
      </c>
      <c r="K187" s="3">
        <v>3682.81</v>
      </c>
      <c r="L187" s="3">
        <v>3342.68</v>
      </c>
      <c r="M187" s="3">
        <v>340.13</v>
      </c>
      <c r="N187" s="3">
        <v>2500</v>
      </c>
      <c r="O187" s="3">
        <v>0</v>
      </c>
      <c r="P187" s="3">
        <v>2500</v>
      </c>
      <c r="Q187" s="3">
        <v>86.83</v>
      </c>
      <c r="R187" s="3">
        <v>1547.37</v>
      </c>
      <c r="S187" s="3">
        <v>865.8</v>
      </c>
      <c r="T187" s="6">
        <f t="shared" si="6"/>
        <v>0</v>
      </c>
      <c r="U187" s="6">
        <f t="shared" si="7"/>
        <v>-842.67999999999984</v>
      </c>
      <c r="V187" s="9">
        <f t="shared" si="8"/>
        <v>4000</v>
      </c>
      <c r="W187" s="9">
        <f>MID(Table1[[#This Row],[Object]],1,2)*100</f>
        <v>4500</v>
      </c>
      <c r="X187" s="6" t="str">
        <f>VLOOKUP(Table1[[#This Row],[Program]],Program!$A$2:$B$269,2,FALSE)</f>
        <v>DISTRICT CHANCELLOR</v>
      </c>
      <c r="Y187" s="6" t="str">
        <f>VLOOKUP(Table1[[#This Row],[2-Digit Object Code]],'Object Codes'!$C$2:$D$861,2,FALSE)</f>
        <v>NONINSTRUCTIONAL SUPPLIES</v>
      </c>
    </row>
    <row r="188" spans="1:25" x14ac:dyDescent="0.25">
      <c r="A188" s="1" t="s">
        <v>8</v>
      </c>
      <c r="B188" s="1" t="s">
        <v>9</v>
      </c>
      <c r="C188" s="1" t="s">
        <v>10</v>
      </c>
      <c r="D188" s="1" t="s">
        <v>11</v>
      </c>
      <c r="E188" s="1" t="s">
        <v>95</v>
      </c>
      <c r="F188" s="1" t="s">
        <v>12</v>
      </c>
      <c r="G188" s="1" t="s">
        <v>57</v>
      </c>
      <c r="H188" s="1" t="s">
        <v>97</v>
      </c>
      <c r="I188" s="3">
        <v>5000</v>
      </c>
      <c r="J188" s="3">
        <v>55316.28</v>
      </c>
      <c r="K188" s="3">
        <v>60316.28</v>
      </c>
      <c r="L188" s="3">
        <v>59770.05</v>
      </c>
      <c r="M188" s="3">
        <v>546.23</v>
      </c>
      <c r="N188" s="3">
        <v>20000</v>
      </c>
      <c r="O188" s="3">
        <v>0</v>
      </c>
      <c r="P188" s="3">
        <v>20000</v>
      </c>
      <c r="Q188" s="3">
        <v>5324</v>
      </c>
      <c r="R188" s="3">
        <v>8856</v>
      </c>
      <c r="S188" s="3">
        <v>5820</v>
      </c>
      <c r="T188" s="6">
        <f t="shared" si="6"/>
        <v>15000</v>
      </c>
      <c r="U188" s="6">
        <f t="shared" si="7"/>
        <v>-39770.050000000003</v>
      </c>
      <c r="V188" s="9">
        <f t="shared" si="8"/>
        <v>5000</v>
      </c>
      <c r="W188" s="9">
        <f>MID(Table1[[#This Row],[Object]],1,2)*100</f>
        <v>5100</v>
      </c>
      <c r="X188" s="6" t="str">
        <f>VLOOKUP(Table1[[#This Row],[Program]],Program!$A$2:$B$269,2,FALSE)</f>
        <v>DISTRICT CHANCELLOR</v>
      </c>
      <c r="Y188" s="6" t="str">
        <f>VLOOKUP(Table1[[#This Row],[2-Digit Object Code]],'Object Codes'!$C$2:$D$861,2,FALSE)</f>
        <v>PERSON&amp;CONSULTANT SVC-DIST USE</v>
      </c>
    </row>
    <row r="189" spans="1:25" x14ac:dyDescent="0.25">
      <c r="A189" s="1" t="s">
        <v>8</v>
      </c>
      <c r="B189" s="1" t="s">
        <v>9</v>
      </c>
      <c r="C189" s="1" t="s">
        <v>10</v>
      </c>
      <c r="D189" s="1" t="s">
        <v>11</v>
      </c>
      <c r="E189" s="1" t="s">
        <v>95</v>
      </c>
      <c r="F189" s="1" t="s">
        <v>12</v>
      </c>
      <c r="G189" s="1" t="s">
        <v>58</v>
      </c>
      <c r="H189" s="1" t="s">
        <v>97</v>
      </c>
      <c r="I189" s="3">
        <v>11900</v>
      </c>
      <c r="J189" s="3">
        <v>2489.11</v>
      </c>
      <c r="K189" s="3">
        <v>14389.11</v>
      </c>
      <c r="L189" s="3">
        <v>10675.25</v>
      </c>
      <c r="M189" s="3">
        <v>3713.86</v>
      </c>
      <c r="N189" s="3">
        <v>25000</v>
      </c>
      <c r="O189" s="3">
        <v>0</v>
      </c>
      <c r="P189" s="3">
        <v>25000</v>
      </c>
      <c r="Q189" s="3">
        <v>3886.73</v>
      </c>
      <c r="R189" s="3">
        <v>2545.1999999999998</v>
      </c>
      <c r="S189" s="3">
        <v>18568.07</v>
      </c>
      <c r="T189" s="6">
        <f t="shared" si="6"/>
        <v>13100</v>
      </c>
      <c r="U189" s="6">
        <f t="shared" si="7"/>
        <v>14324.75</v>
      </c>
      <c r="V189" s="9">
        <f t="shared" si="8"/>
        <v>5000</v>
      </c>
      <c r="W189" s="9">
        <f>MID(Table1[[#This Row],[Object]],1,2)*100</f>
        <v>5200</v>
      </c>
      <c r="X189" s="6" t="str">
        <f>VLOOKUP(Table1[[#This Row],[Program]],Program!$A$2:$B$269,2,FALSE)</f>
        <v>DISTRICT CHANCELLOR</v>
      </c>
      <c r="Y189" s="6" t="str">
        <f>VLOOKUP(Table1[[#This Row],[2-Digit Object Code]],'Object Codes'!$C$2:$D$861,2,FALSE)</f>
        <v>TRAVEL &amp; CONFERENCE EXPENSES</v>
      </c>
    </row>
    <row r="190" spans="1:25" x14ac:dyDescent="0.25">
      <c r="A190" s="1" t="s">
        <v>8</v>
      </c>
      <c r="B190" s="1" t="s">
        <v>9</v>
      </c>
      <c r="C190" s="1" t="s">
        <v>10</v>
      </c>
      <c r="D190" s="1" t="s">
        <v>11</v>
      </c>
      <c r="E190" s="1" t="s">
        <v>95</v>
      </c>
      <c r="F190" s="1" t="s">
        <v>12</v>
      </c>
      <c r="G190" s="1" t="s">
        <v>59</v>
      </c>
      <c r="H190" s="1" t="s">
        <v>97</v>
      </c>
      <c r="I190" s="3">
        <v>24000</v>
      </c>
      <c r="J190" s="3">
        <v>0</v>
      </c>
      <c r="K190" s="3">
        <v>24000</v>
      </c>
      <c r="L190" s="3">
        <v>24000</v>
      </c>
      <c r="M190" s="3">
        <v>0</v>
      </c>
      <c r="N190" s="3">
        <v>24000</v>
      </c>
      <c r="O190" s="3">
        <v>0</v>
      </c>
      <c r="P190" s="3">
        <v>24000</v>
      </c>
      <c r="Q190" s="3">
        <v>10000</v>
      </c>
      <c r="R190" s="3">
        <v>0</v>
      </c>
      <c r="S190" s="3">
        <v>14000</v>
      </c>
      <c r="T190" s="6">
        <f t="shared" si="6"/>
        <v>0</v>
      </c>
      <c r="U190" s="6">
        <f t="shared" si="7"/>
        <v>0</v>
      </c>
      <c r="V190" s="9">
        <f t="shared" si="8"/>
        <v>5000</v>
      </c>
      <c r="W190" s="9">
        <f>MID(Table1[[#This Row],[Object]],1,2)*100</f>
        <v>5200</v>
      </c>
      <c r="X190" s="6" t="str">
        <f>VLOOKUP(Table1[[#This Row],[Program]],Program!$A$2:$B$269,2,FALSE)</f>
        <v>DISTRICT CHANCELLOR</v>
      </c>
      <c r="Y190" s="6" t="str">
        <f>VLOOKUP(Table1[[#This Row],[2-Digit Object Code]],'Object Codes'!$C$2:$D$861,2,FALSE)</f>
        <v>TRAVEL &amp; CONFERENCE EXPENSES</v>
      </c>
    </row>
    <row r="191" spans="1:25" x14ac:dyDescent="0.25">
      <c r="A191" s="1" t="s">
        <v>8</v>
      </c>
      <c r="B191" s="1" t="s">
        <v>9</v>
      </c>
      <c r="C191" s="1" t="s">
        <v>10</v>
      </c>
      <c r="D191" s="1" t="s">
        <v>11</v>
      </c>
      <c r="E191" s="1" t="s">
        <v>95</v>
      </c>
      <c r="F191" s="1" t="s">
        <v>12</v>
      </c>
      <c r="G191" s="1" t="s">
        <v>60</v>
      </c>
      <c r="H191" s="1" t="s">
        <v>97</v>
      </c>
      <c r="I191" s="3">
        <v>1200</v>
      </c>
      <c r="J191" s="3">
        <v>0</v>
      </c>
      <c r="K191" s="3">
        <v>1200</v>
      </c>
      <c r="L191" s="3">
        <v>2400</v>
      </c>
      <c r="M191" s="3">
        <v>-1200</v>
      </c>
      <c r="N191" s="3">
        <v>1200</v>
      </c>
      <c r="O191" s="3">
        <v>0</v>
      </c>
      <c r="P191" s="3">
        <v>1200</v>
      </c>
      <c r="Q191" s="3">
        <v>1000</v>
      </c>
      <c r="R191" s="3">
        <v>0</v>
      </c>
      <c r="S191" s="3">
        <v>200</v>
      </c>
      <c r="T191" s="6">
        <f t="shared" si="6"/>
        <v>0</v>
      </c>
      <c r="U191" s="6">
        <f t="shared" si="7"/>
        <v>-1200</v>
      </c>
      <c r="V191" s="9">
        <f t="shared" si="8"/>
        <v>5000</v>
      </c>
      <c r="W191" s="9">
        <f>MID(Table1[[#This Row],[Object]],1,2)*100</f>
        <v>5200</v>
      </c>
      <c r="X191" s="6" t="str">
        <f>VLOOKUP(Table1[[#This Row],[Program]],Program!$A$2:$B$269,2,FALSE)</f>
        <v>DISTRICT CHANCELLOR</v>
      </c>
      <c r="Y191" s="6" t="str">
        <f>VLOOKUP(Table1[[#This Row],[2-Digit Object Code]],'Object Codes'!$C$2:$D$861,2,FALSE)</f>
        <v>TRAVEL &amp; CONFERENCE EXPENSES</v>
      </c>
    </row>
    <row r="192" spans="1:25" x14ac:dyDescent="0.25">
      <c r="A192" s="1" t="s">
        <v>8</v>
      </c>
      <c r="B192" s="1" t="s">
        <v>9</v>
      </c>
      <c r="C192" s="1" t="s">
        <v>10</v>
      </c>
      <c r="D192" s="1" t="s">
        <v>11</v>
      </c>
      <c r="E192" s="1" t="s">
        <v>95</v>
      </c>
      <c r="F192" s="1" t="s">
        <v>12</v>
      </c>
      <c r="G192" s="1" t="s">
        <v>62</v>
      </c>
      <c r="H192" s="1" t="s">
        <v>97</v>
      </c>
      <c r="I192" s="3">
        <v>100</v>
      </c>
      <c r="J192" s="3">
        <v>100</v>
      </c>
      <c r="K192" s="3">
        <v>200</v>
      </c>
      <c r="L192" s="3">
        <v>211.33</v>
      </c>
      <c r="M192" s="3">
        <v>-11.33</v>
      </c>
      <c r="N192" s="3">
        <v>400</v>
      </c>
      <c r="O192" s="3">
        <v>0</v>
      </c>
      <c r="P192" s="3">
        <v>400</v>
      </c>
      <c r="Q192" s="3">
        <v>45.74</v>
      </c>
      <c r="R192" s="3">
        <v>354.26</v>
      </c>
      <c r="S192" s="3">
        <v>0</v>
      </c>
      <c r="T192" s="6">
        <f t="shared" si="6"/>
        <v>300</v>
      </c>
      <c r="U192" s="6">
        <f t="shared" si="7"/>
        <v>188.67</v>
      </c>
      <c r="V192" s="9">
        <f t="shared" si="8"/>
        <v>5000</v>
      </c>
      <c r="W192" s="9">
        <f>MID(Table1[[#This Row],[Object]],1,2)*100</f>
        <v>5200</v>
      </c>
      <c r="X192" s="6" t="str">
        <f>VLOOKUP(Table1[[#This Row],[Program]],Program!$A$2:$B$269,2,FALSE)</f>
        <v>DISTRICT CHANCELLOR</v>
      </c>
      <c r="Y192" s="6" t="str">
        <f>VLOOKUP(Table1[[#This Row],[2-Digit Object Code]],'Object Codes'!$C$2:$D$861,2,FALSE)</f>
        <v>TRAVEL &amp; CONFERENCE EXPENSES</v>
      </c>
    </row>
    <row r="193" spans="1:25" x14ac:dyDescent="0.25">
      <c r="A193" s="1" t="s">
        <v>8</v>
      </c>
      <c r="B193" s="1" t="s">
        <v>9</v>
      </c>
      <c r="C193" s="1" t="s">
        <v>10</v>
      </c>
      <c r="D193" s="1" t="s">
        <v>11</v>
      </c>
      <c r="E193" s="1" t="s">
        <v>95</v>
      </c>
      <c r="F193" s="1" t="s">
        <v>12</v>
      </c>
      <c r="G193" s="1" t="s">
        <v>63</v>
      </c>
      <c r="H193" s="1" t="s">
        <v>97</v>
      </c>
      <c r="I193" s="3">
        <v>29500</v>
      </c>
      <c r="J193" s="3">
        <v>-2644.39</v>
      </c>
      <c r="K193" s="3">
        <v>26855.61</v>
      </c>
      <c r="L193" s="3">
        <v>28340</v>
      </c>
      <c r="M193" s="3">
        <v>-1484.39</v>
      </c>
      <c r="N193" s="3">
        <v>31000</v>
      </c>
      <c r="O193" s="3">
        <v>0</v>
      </c>
      <c r="P193" s="3">
        <v>31000</v>
      </c>
      <c r="Q193" s="3">
        <v>12697</v>
      </c>
      <c r="R193" s="3">
        <v>0</v>
      </c>
      <c r="S193" s="3">
        <v>18303</v>
      </c>
      <c r="T193" s="6">
        <f t="shared" si="6"/>
        <v>1500</v>
      </c>
      <c r="U193" s="6">
        <f t="shared" si="7"/>
        <v>2660</v>
      </c>
      <c r="V193" s="9">
        <f t="shared" si="8"/>
        <v>5000</v>
      </c>
      <c r="W193" s="9">
        <f>MID(Table1[[#This Row],[Object]],1,2)*100</f>
        <v>5300</v>
      </c>
      <c r="X193" s="6" t="str">
        <f>VLOOKUP(Table1[[#This Row],[Program]],Program!$A$2:$B$269,2,FALSE)</f>
        <v>DISTRICT CHANCELLOR</v>
      </c>
      <c r="Y193" s="6" t="str">
        <f>VLOOKUP(Table1[[#This Row],[2-Digit Object Code]],'Object Codes'!$C$2:$D$861,2,FALSE)</f>
        <v>POST/DUES/MEMBERSHIPS-DIST.USE</v>
      </c>
    </row>
    <row r="194" spans="1:25" x14ac:dyDescent="0.25">
      <c r="A194" s="1" t="s">
        <v>8</v>
      </c>
      <c r="B194" s="1" t="s">
        <v>9</v>
      </c>
      <c r="C194" s="1" t="s">
        <v>10</v>
      </c>
      <c r="D194" s="1" t="s">
        <v>11</v>
      </c>
      <c r="E194" s="1" t="s">
        <v>95</v>
      </c>
      <c r="F194" s="1" t="s">
        <v>12</v>
      </c>
      <c r="G194" s="1" t="s">
        <v>64</v>
      </c>
      <c r="H194" s="1" t="s">
        <v>97</v>
      </c>
      <c r="I194" s="3">
        <v>100</v>
      </c>
      <c r="J194" s="3">
        <v>0</v>
      </c>
      <c r="K194" s="3">
        <v>100</v>
      </c>
      <c r="L194" s="3">
        <v>8.4700000000000006</v>
      </c>
      <c r="M194" s="3">
        <v>91.53</v>
      </c>
      <c r="N194" s="3">
        <v>100</v>
      </c>
      <c r="O194" s="3">
        <v>0</v>
      </c>
      <c r="P194" s="3">
        <v>100</v>
      </c>
      <c r="Q194" s="3">
        <v>0</v>
      </c>
      <c r="R194" s="3">
        <v>0</v>
      </c>
      <c r="S194" s="3">
        <v>100</v>
      </c>
      <c r="T194" s="6">
        <f t="shared" ref="T194:T257" si="9">N194-I194</f>
        <v>0</v>
      </c>
      <c r="U194" s="6">
        <f t="shared" ref="U194:U257" si="10">N194-L194</f>
        <v>91.53</v>
      </c>
      <c r="V194" s="9">
        <f t="shared" ref="V194:V257" si="11">MID(G194,1,1)*1000</f>
        <v>5000</v>
      </c>
      <c r="W194" s="9">
        <f>MID(Table1[[#This Row],[Object]],1,2)*100</f>
        <v>5300</v>
      </c>
      <c r="X194" s="6" t="str">
        <f>VLOOKUP(Table1[[#This Row],[Program]],Program!$A$2:$B$269,2,FALSE)</f>
        <v>DISTRICT CHANCELLOR</v>
      </c>
      <c r="Y194" s="6" t="str">
        <f>VLOOKUP(Table1[[#This Row],[2-Digit Object Code]],'Object Codes'!$C$2:$D$861,2,FALSE)</f>
        <v>POST/DUES/MEMBERSHIPS-DIST.USE</v>
      </c>
    </row>
    <row r="195" spans="1:25" x14ac:dyDescent="0.25">
      <c r="A195" s="1" t="s">
        <v>8</v>
      </c>
      <c r="B195" s="1" t="s">
        <v>9</v>
      </c>
      <c r="C195" s="1" t="s">
        <v>10</v>
      </c>
      <c r="D195" s="1" t="s">
        <v>11</v>
      </c>
      <c r="E195" s="1" t="s">
        <v>95</v>
      </c>
      <c r="F195" s="1" t="s">
        <v>12</v>
      </c>
      <c r="G195" s="1" t="s">
        <v>104</v>
      </c>
      <c r="H195" s="1" t="s">
        <v>97</v>
      </c>
      <c r="I195" s="3">
        <v>450</v>
      </c>
      <c r="J195" s="3">
        <v>1400</v>
      </c>
      <c r="K195" s="3">
        <v>1850</v>
      </c>
      <c r="L195" s="3">
        <v>1170.56</v>
      </c>
      <c r="M195" s="3">
        <v>679.44</v>
      </c>
      <c r="N195" s="3">
        <v>1850</v>
      </c>
      <c r="O195" s="3">
        <v>0</v>
      </c>
      <c r="P195" s="3">
        <v>1850</v>
      </c>
      <c r="Q195" s="3">
        <v>457.13</v>
      </c>
      <c r="R195" s="3">
        <v>242.87</v>
      </c>
      <c r="S195" s="3">
        <v>1150</v>
      </c>
      <c r="T195" s="6">
        <f t="shared" si="9"/>
        <v>1400</v>
      </c>
      <c r="U195" s="6">
        <f t="shared" si="10"/>
        <v>679.44</v>
      </c>
      <c r="V195" s="9">
        <f t="shared" si="11"/>
        <v>5000</v>
      </c>
      <c r="W195" s="9">
        <f>MID(Table1[[#This Row],[Object]],1,2)*100</f>
        <v>5600</v>
      </c>
      <c r="X195" s="6" t="str">
        <f>VLOOKUP(Table1[[#This Row],[Program]],Program!$A$2:$B$269,2,FALSE)</f>
        <v>DISTRICT CHANCELLOR</v>
      </c>
      <c r="Y195" s="6" t="str">
        <f>VLOOKUP(Table1[[#This Row],[2-Digit Object Code]],'Object Codes'!$C$2:$D$861,2,FALSE)</f>
        <v>RENTS,LEASES&amp;REPAIRS-DIST.USE</v>
      </c>
    </row>
    <row r="196" spans="1:25" x14ac:dyDescent="0.25">
      <c r="A196" s="1" t="s">
        <v>8</v>
      </c>
      <c r="B196" s="1" t="s">
        <v>9</v>
      </c>
      <c r="C196" s="1" t="s">
        <v>10</v>
      </c>
      <c r="D196" s="1" t="s">
        <v>11</v>
      </c>
      <c r="E196" s="1" t="s">
        <v>95</v>
      </c>
      <c r="F196" s="1" t="s">
        <v>12</v>
      </c>
      <c r="G196" s="1" t="s">
        <v>67</v>
      </c>
      <c r="H196" s="1" t="s">
        <v>97</v>
      </c>
      <c r="I196" s="3">
        <v>0</v>
      </c>
      <c r="J196" s="3">
        <v>40</v>
      </c>
      <c r="K196" s="3">
        <v>40</v>
      </c>
      <c r="L196" s="3">
        <v>26</v>
      </c>
      <c r="M196" s="3">
        <v>14</v>
      </c>
      <c r="N196" s="3">
        <v>1200</v>
      </c>
      <c r="O196" s="3">
        <v>0</v>
      </c>
      <c r="P196" s="3">
        <v>1200</v>
      </c>
      <c r="Q196" s="3">
        <v>260.95</v>
      </c>
      <c r="R196" s="3">
        <v>463</v>
      </c>
      <c r="S196" s="3">
        <v>476.05</v>
      </c>
      <c r="T196" s="6">
        <f t="shared" si="9"/>
        <v>1200</v>
      </c>
      <c r="U196" s="6">
        <f t="shared" si="10"/>
        <v>1174</v>
      </c>
      <c r="V196" s="9">
        <f t="shared" si="11"/>
        <v>5000</v>
      </c>
      <c r="W196" s="9">
        <f>MID(Table1[[#This Row],[Object]],1,2)*100</f>
        <v>5600</v>
      </c>
      <c r="X196" s="6" t="str">
        <f>VLOOKUP(Table1[[#This Row],[Program]],Program!$A$2:$B$269,2,FALSE)</f>
        <v>DISTRICT CHANCELLOR</v>
      </c>
      <c r="Y196" s="6" t="str">
        <f>VLOOKUP(Table1[[#This Row],[2-Digit Object Code]],'Object Codes'!$C$2:$D$861,2,FALSE)</f>
        <v>RENTS,LEASES&amp;REPAIRS-DIST.USE</v>
      </c>
    </row>
    <row r="197" spans="1:25" x14ac:dyDescent="0.25">
      <c r="A197" s="1" t="s">
        <v>8</v>
      </c>
      <c r="B197" s="1" t="s">
        <v>9</v>
      </c>
      <c r="C197" s="1" t="s">
        <v>10</v>
      </c>
      <c r="D197" s="1" t="s">
        <v>11</v>
      </c>
      <c r="E197" s="1" t="s">
        <v>95</v>
      </c>
      <c r="F197" s="1" t="s">
        <v>12</v>
      </c>
      <c r="G197" s="1" t="s">
        <v>105</v>
      </c>
      <c r="H197" s="1" t="s">
        <v>97</v>
      </c>
      <c r="I197" s="3">
        <v>300</v>
      </c>
      <c r="J197" s="3">
        <v>-235</v>
      </c>
      <c r="K197" s="3">
        <v>65</v>
      </c>
      <c r="L197" s="3">
        <v>65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6">
        <f t="shared" si="9"/>
        <v>-300</v>
      </c>
      <c r="U197" s="6">
        <f t="shared" si="10"/>
        <v>-65</v>
      </c>
      <c r="V197" s="9">
        <f t="shared" si="11"/>
        <v>5000</v>
      </c>
      <c r="W197" s="9">
        <f>MID(Table1[[#This Row],[Object]],1,2)*100</f>
        <v>5600</v>
      </c>
      <c r="X197" s="6" t="str">
        <f>VLOOKUP(Table1[[#This Row],[Program]],Program!$A$2:$B$269,2,FALSE)</f>
        <v>DISTRICT CHANCELLOR</v>
      </c>
      <c r="Y197" s="6" t="str">
        <f>VLOOKUP(Table1[[#This Row],[2-Digit Object Code]],'Object Codes'!$C$2:$D$861,2,FALSE)</f>
        <v>RENTS,LEASES&amp;REPAIRS-DIST.USE</v>
      </c>
    </row>
    <row r="198" spans="1:25" x14ac:dyDescent="0.25">
      <c r="A198" s="1" t="s">
        <v>8</v>
      </c>
      <c r="B198" s="1" t="s">
        <v>9</v>
      </c>
      <c r="C198" s="1" t="s">
        <v>10</v>
      </c>
      <c r="D198" s="1" t="s">
        <v>11</v>
      </c>
      <c r="E198" s="1" t="s">
        <v>95</v>
      </c>
      <c r="F198" s="1" t="s">
        <v>12</v>
      </c>
      <c r="G198" s="1" t="s">
        <v>106</v>
      </c>
      <c r="H198" s="1" t="s">
        <v>97</v>
      </c>
      <c r="I198" s="3">
        <v>100</v>
      </c>
      <c r="J198" s="3">
        <v>-100</v>
      </c>
      <c r="K198" s="3">
        <v>0</v>
      </c>
      <c r="L198" s="3">
        <v>0</v>
      </c>
      <c r="M198" s="3">
        <v>0</v>
      </c>
      <c r="N198" s="3">
        <v>100</v>
      </c>
      <c r="O198" s="3">
        <v>0</v>
      </c>
      <c r="P198" s="3">
        <v>100</v>
      </c>
      <c r="Q198" s="3">
        <v>0</v>
      </c>
      <c r="R198" s="3">
        <v>0</v>
      </c>
      <c r="S198" s="3">
        <v>100</v>
      </c>
      <c r="T198" s="6">
        <f t="shared" si="9"/>
        <v>0</v>
      </c>
      <c r="U198" s="6">
        <f t="shared" si="10"/>
        <v>100</v>
      </c>
      <c r="V198" s="9">
        <f t="shared" si="11"/>
        <v>5000</v>
      </c>
      <c r="W198" s="9">
        <f>MID(Table1[[#This Row],[Object]],1,2)*100</f>
        <v>5600</v>
      </c>
      <c r="X198" s="6" t="str">
        <f>VLOOKUP(Table1[[#This Row],[Program]],Program!$A$2:$B$269,2,FALSE)</f>
        <v>DISTRICT CHANCELLOR</v>
      </c>
      <c r="Y198" s="6" t="str">
        <f>VLOOKUP(Table1[[#This Row],[2-Digit Object Code]],'Object Codes'!$C$2:$D$861,2,FALSE)</f>
        <v>RENTS,LEASES&amp;REPAIRS-DIST.USE</v>
      </c>
    </row>
    <row r="199" spans="1:25" x14ac:dyDescent="0.25">
      <c r="A199" s="1" t="s">
        <v>8</v>
      </c>
      <c r="B199" s="1" t="s">
        <v>9</v>
      </c>
      <c r="C199" s="1" t="s">
        <v>10</v>
      </c>
      <c r="D199" s="1" t="s">
        <v>11</v>
      </c>
      <c r="E199" s="1" t="s">
        <v>95</v>
      </c>
      <c r="F199" s="1" t="s">
        <v>12</v>
      </c>
      <c r="G199" s="1" t="s">
        <v>68</v>
      </c>
      <c r="H199" s="1" t="s">
        <v>97</v>
      </c>
      <c r="I199" s="3">
        <v>3000</v>
      </c>
      <c r="J199" s="3">
        <v>0</v>
      </c>
      <c r="K199" s="3">
        <v>3000</v>
      </c>
      <c r="L199" s="3">
        <v>2957.65</v>
      </c>
      <c r="M199" s="3">
        <v>42.35</v>
      </c>
      <c r="N199" s="3">
        <v>1000</v>
      </c>
      <c r="O199" s="3">
        <v>0</v>
      </c>
      <c r="P199" s="3">
        <v>1000</v>
      </c>
      <c r="Q199" s="3">
        <v>172.5</v>
      </c>
      <c r="R199" s="3">
        <v>0</v>
      </c>
      <c r="S199" s="3">
        <v>827.5</v>
      </c>
      <c r="T199" s="6">
        <f t="shared" si="9"/>
        <v>-2000</v>
      </c>
      <c r="U199" s="6">
        <f t="shared" si="10"/>
        <v>-1957.65</v>
      </c>
      <c r="V199" s="9">
        <f t="shared" si="11"/>
        <v>5000</v>
      </c>
      <c r="W199" s="9">
        <f>MID(Table1[[#This Row],[Object]],1,2)*100</f>
        <v>5800</v>
      </c>
      <c r="X199" s="6" t="str">
        <f>VLOOKUP(Table1[[#This Row],[Program]],Program!$A$2:$B$269,2,FALSE)</f>
        <v>DISTRICT CHANCELLOR</v>
      </c>
      <c r="Y199" s="6" t="str">
        <f>VLOOKUP(Table1[[#This Row],[2-Digit Object Code]],'Object Codes'!$C$2:$D$861,2,FALSE)</f>
        <v>OTHER OPERATING EXP-DIST. USE</v>
      </c>
    </row>
    <row r="200" spans="1:25" x14ac:dyDescent="0.25">
      <c r="A200" s="1" t="s">
        <v>8</v>
      </c>
      <c r="B200" s="1" t="s">
        <v>9</v>
      </c>
      <c r="C200" s="1" t="s">
        <v>10</v>
      </c>
      <c r="D200" s="1" t="s">
        <v>11</v>
      </c>
      <c r="E200" s="1" t="s">
        <v>95</v>
      </c>
      <c r="F200" s="1" t="s">
        <v>12</v>
      </c>
      <c r="G200" s="1" t="s">
        <v>69</v>
      </c>
      <c r="H200" s="1" t="s">
        <v>97</v>
      </c>
      <c r="I200" s="3">
        <v>1000</v>
      </c>
      <c r="J200" s="3">
        <v>-1000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6">
        <f t="shared" si="9"/>
        <v>-1000</v>
      </c>
      <c r="U200" s="6">
        <f t="shared" si="10"/>
        <v>0</v>
      </c>
      <c r="V200" s="9">
        <f t="shared" si="11"/>
        <v>5000</v>
      </c>
      <c r="W200" s="9">
        <f>MID(Table1[[#This Row],[Object]],1,2)*100</f>
        <v>5800</v>
      </c>
      <c r="X200" s="6" t="str">
        <f>VLOOKUP(Table1[[#This Row],[Program]],Program!$A$2:$B$269,2,FALSE)</f>
        <v>DISTRICT CHANCELLOR</v>
      </c>
      <c r="Y200" s="6" t="str">
        <f>VLOOKUP(Table1[[#This Row],[2-Digit Object Code]],'Object Codes'!$C$2:$D$861,2,FALSE)</f>
        <v>OTHER OPERATING EXP-DIST. USE</v>
      </c>
    </row>
    <row r="201" spans="1:25" x14ac:dyDescent="0.25">
      <c r="A201" s="1" t="s">
        <v>8</v>
      </c>
      <c r="B201" s="1" t="s">
        <v>9</v>
      </c>
      <c r="C201" s="1" t="s">
        <v>10</v>
      </c>
      <c r="D201" s="1" t="s">
        <v>11</v>
      </c>
      <c r="E201" s="1" t="s">
        <v>95</v>
      </c>
      <c r="F201" s="1" t="s">
        <v>12</v>
      </c>
      <c r="G201" s="1" t="s">
        <v>107</v>
      </c>
      <c r="H201" s="1" t="s">
        <v>97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6">
        <f t="shared" si="9"/>
        <v>0</v>
      </c>
      <c r="U201" s="6">
        <f t="shared" si="10"/>
        <v>0</v>
      </c>
      <c r="V201" s="9">
        <f t="shared" si="11"/>
        <v>6000</v>
      </c>
      <c r="W201" s="9">
        <f>MID(Table1[[#This Row],[Object]],1,2)*100</f>
        <v>6300</v>
      </c>
      <c r="X201" s="6" t="str">
        <f>VLOOKUP(Table1[[#This Row],[Program]],Program!$A$2:$B$269,2,FALSE)</f>
        <v>DISTRICT CHANCELLOR</v>
      </c>
      <c r="Y201" s="6" t="str">
        <f>VLOOKUP(Table1[[#This Row],[2-Digit Object Code]],'Object Codes'!$C$2:$D$861,2,FALSE)</f>
        <v>LIBRARY BOOKS - EXPANSION</v>
      </c>
    </row>
    <row r="202" spans="1:25" x14ac:dyDescent="0.25">
      <c r="A202" s="1" t="s">
        <v>8</v>
      </c>
      <c r="B202" s="1" t="s">
        <v>9</v>
      </c>
      <c r="C202" s="1" t="s">
        <v>10</v>
      </c>
      <c r="D202" s="1" t="s">
        <v>11</v>
      </c>
      <c r="E202" s="1" t="s">
        <v>95</v>
      </c>
      <c r="F202" s="1" t="s">
        <v>12</v>
      </c>
      <c r="G202" s="1" t="s">
        <v>108</v>
      </c>
      <c r="H202" s="1" t="s">
        <v>97</v>
      </c>
      <c r="I202" s="3">
        <v>3000</v>
      </c>
      <c r="J202" s="3">
        <v>-2445.79</v>
      </c>
      <c r="K202" s="3">
        <v>554.21</v>
      </c>
      <c r="L202" s="3">
        <v>554.21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6">
        <f t="shared" si="9"/>
        <v>-3000</v>
      </c>
      <c r="U202" s="6">
        <f t="shared" si="10"/>
        <v>-554.21</v>
      </c>
      <c r="V202" s="9">
        <f t="shared" si="11"/>
        <v>6000</v>
      </c>
      <c r="W202" s="9">
        <f>MID(Table1[[#This Row],[Object]],1,2)*100</f>
        <v>6400</v>
      </c>
      <c r="X202" s="6" t="str">
        <f>VLOOKUP(Table1[[#This Row],[Program]],Program!$A$2:$B$269,2,FALSE)</f>
        <v>DISTRICT CHANCELLOR</v>
      </c>
      <c r="Y202" s="6" t="str">
        <f>VLOOKUP(Table1[[#This Row],[2-Digit Object Code]],'Object Codes'!$C$2:$D$861,2,FALSE)</f>
        <v>EQUIP/FURNITURE (EXCLD COMPTR)</v>
      </c>
    </row>
    <row r="203" spans="1:25" x14ac:dyDescent="0.25">
      <c r="A203" s="1" t="s">
        <v>8</v>
      </c>
      <c r="B203" s="1" t="s">
        <v>9</v>
      </c>
      <c r="C203" s="1" t="s">
        <v>10</v>
      </c>
      <c r="D203" s="1" t="s">
        <v>11</v>
      </c>
      <c r="E203" s="1" t="s">
        <v>95</v>
      </c>
      <c r="F203" s="1" t="s">
        <v>12</v>
      </c>
      <c r="G203" s="1" t="s">
        <v>70</v>
      </c>
      <c r="H203" s="1" t="s">
        <v>97</v>
      </c>
      <c r="I203" s="3">
        <v>0</v>
      </c>
      <c r="J203" s="3">
        <v>552.49</v>
      </c>
      <c r="K203" s="3">
        <v>552.49</v>
      </c>
      <c r="L203" s="3">
        <v>552.49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6">
        <f t="shared" si="9"/>
        <v>0</v>
      </c>
      <c r="U203" s="6">
        <f t="shared" si="10"/>
        <v>-552.49</v>
      </c>
      <c r="V203" s="9">
        <f t="shared" si="11"/>
        <v>6000</v>
      </c>
      <c r="W203" s="9">
        <f>MID(Table1[[#This Row],[Object]],1,2)*100</f>
        <v>6400</v>
      </c>
      <c r="X203" s="6" t="str">
        <f>VLOOKUP(Table1[[#This Row],[Program]],Program!$A$2:$B$269,2,FALSE)</f>
        <v>DISTRICT CHANCELLOR</v>
      </c>
      <c r="Y203" s="6" t="str">
        <f>VLOOKUP(Table1[[#This Row],[2-Digit Object Code]],'Object Codes'!$C$2:$D$861,2,FALSE)</f>
        <v>EQUIP/FURNITURE (EXCLD COMPTR)</v>
      </c>
    </row>
    <row r="204" spans="1:25" x14ac:dyDescent="0.25">
      <c r="A204" s="1" t="s">
        <v>8</v>
      </c>
      <c r="B204" s="1" t="s">
        <v>9</v>
      </c>
      <c r="C204" s="1" t="s">
        <v>10</v>
      </c>
      <c r="D204" s="1" t="s">
        <v>11</v>
      </c>
      <c r="E204" s="1" t="s">
        <v>95</v>
      </c>
      <c r="F204" s="1" t="s">
        <v>12</v>
      </c>
      <c r="G204" s="1" t="s">
        <v>70</v>
      </c>
      <c r="H204" s="1" t="s">
        <v>109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6">
        <f t="shared" si="9"/>
        <v>0</v>
      </c>
      <c r="U204" s="6">
        <f t="shared" si="10"/>
        <v>0</v>
      </c>
      <c r="V204" s="9">
        <f t="shared" si="11"/>
        <v>6000</v>
      </c>
      <c r="W204" s="9">
        <f>MID(Table1[[#This Row],[Object]],1,2)*100</f>
        <v>6400</v>
      </c>
      <c r="X204" s="6" t="str">
        <f>VLOOKUP(Table1[[#This Row],[Program]],Program!$A$2:$B$269,2,FALSE)</f>
        <v>DISTRICT CHANCELLOR</v>
      </c>
      <c r="Y204" s="6" t="str">
        <f>VLOOKUP(Table1[[#This Row],[2-Digit Object Code]],'Object Codes'!$C$2:$D$861,2,FALSE)</f>
        <v>EQUIP/FURNITURE (EXCLD COMPTR)</v>
      </c>
    </row>
    <row r="205" spans="1:25" x14ac:dyDescent="0.25">
      <c r="A205" s="1" t="s">
        <v>8</v>
      </c>
      <c r="B205" s="1" t="s">
        <v>9</v>
      </c>
      <c r="C205" s="1" t="s">
        <v>10</v>
      </c>
      <c r="D205" s="1" t="s">
        <v>11</v>
      </c>
      <c r="E205" s="1" t="s">
        <v>110</v>
      </c>
      <c r="F205" s="1" t="s">
        <v>12</v>
      </c>
      <c r="G205" s="1" t="s">
        <v>111</v>
      </c>
      <c r="H205" s="1" t="s">
        <v>112</v>
      </c>
      <c r="I205" s="3">
        <v>161482</v>
      </c>
      <c r="J205" s="3">
        <v>0</v>
      </c>
      <c r="K205" s="3">
        <v>161482</v>
      </c>
      <c r="L205" s="3">
        <v>150277.23000000001</v>
      </c>
      <c r="M205" s="3">
        <v>11204.77</v>
      </c>
      <c r="N205" s="3">
        <v>113813</v>
      </c>
      <c r="O205" s="3">
        <v>0</v>
      </c>
      <c r="P205" s="3">
        <v>113813</v>
      </c>
      <c r="Q205" s="3">
        <v>45525.01</v>
      </c>
      <c r="R205" s="3">
        <v>0</v>
      </c>
      <c r="S205" s="3">
        <v>68287.990000000005</v>
      </c>
      <c r="T205" s="6">
        <f t="shared" si="9"/>
        <v>-47669</v>
      </c>
      <c r="U205" s="6">
        <f t="shared" si="10"/>
        <v>-36464.23000000001</v>
      </c>
      <c r="V205" s="9">
        <f t="shared" si="11"/>
        <v>1000</v>
      </c>
      <c r="W205" s="9">
        <f>MID(Table1[[#This Row],[Object]],1,2)*100</f>
        <v>1200</v>
      </c>
      <c r="X205" s="6" t="str">
        <f>VLOOKUP(Table1[[#This Row],[Program]],Program!$A$2:$B$269,2,FALSE)</f>
        <v>COLLECTIVE BRGN/DIST ASSEMBLY</v>
      </c>
      <c r="Y205" s="6" t="str">
        <f>VLOOKUP(Table1[[#This Row],[2-Digit Object Code]],'Object Codes'!$C$2:$D$861,2,FALSE)</f>
        <v>CONTRACT CERT. ADMINISTRATORS</v>
      </c>
    </row>
    <row r="206" spans="1:25" x14ac:dyDescent="0.25">
      <c r="A206" s="1" t="s">
        <v>8</v>
      </c>
      <c r="B206" s="1" t="s">
        <v>9</v>
      </c>
      <c r="C206" s="1" t="s">
        <v>10</v>
      </c>
      <c r="D206" s="1" t="s">
        <v>11</v>
      </c>
      <c r="E206" s="1" t="s">
        <v>110</v>
      </c>
      <c r="F206" s="1" t="s">
        <v>12</v>
      </c>
      <c r="G206" s="1" t="s">
        <v>26</v>
      </c>
      <c r="H206" s="1" t="s">
        <v>112</v>
      </c>
      <c r="I206" s="3">
        <v>13322</v>
      </c>
      <c r="J206" s="3">
        <v>0</v>
      </c>
      <c r="K206" s="3">
        <v>13322</v>
      </c>
      <c r="L206" s="3">
        <v>12397.75</v>
      </c>
      <c r="M206" s="3">
        <v>924.25</v>
      </c>
      <c r="N206" s="3">
        <v>10107</v>
      </c>
      <c r="O206" s="3">
        <v>0</v>
      </c>
      <c r="P206" s="3">
        <v>10107</v>
      </c>
      <c r="Q206" s="3">
        <v>4042.64</v>
      </c>
      <c r="R206" s="3">
        <v>0</v>
      </c>
      <c r="S206" s="3">
        <v>6064.36</v>
      </c>
      <c r="T206" s="6">
        <f t="shared" si="9"/>
        <v>-3215</v>
      </c>
      <c r="U206" s="6">
        <f t="shared" si="10"/>
        <v>-2290.75</v>
      </c>
      <c r="V206" s="9">
        <f t="shared" si="11"/>
        <v>3000</v>
      </c>
      <c r="W206" s="9">
        <f>MID(Table1[[#This Row],[Object]],1,2)*100</f>
        <v>3100</v>
      </c>
      <c r="X206" s="6" t="str">
        <f>VLOOKUP(Table1[[#This Row],[Program]],Program!$A$2:$B$269,2,FALSE)</f>
        <v>COLLECTIVE BRGN/DIST ASSEMBLY</v>
      </c>
      <c r="Y206" s="6" t="str">
        <f>VLOOKUP(Table1[[#This Row],[2-Digit Object Code]],'Object Codes'!$C$2:$D$861,2,FALSE)</f>
        <v>CERTIFICATED RETIREMENT</v>
      </c>
    </row>
    <row r="207" spans="1:25" x14ac:dyDescent="0.25">
      <c r="A207" s="1" t="s">
        <v>8</v>
      </c>
      <c r="B207" s="1" t="s">
        <v>9</v>
      </c>
      <c r="C207" s="1" t="s">
        <v>10</v>
      </c>
      <c r="D207" s="1" t="s">
        <v>11</v>
      </c>
      <c r="E207" s="1" t="s">
        <v>110</v>
      </c>
      <c r="F207" s="1" t="s">
        <v>12</v>
      </c>
      <c r="G207" s="1" t="s">
        <v>30</v>
      </c>
      <c r="H207" s="1" t="s">
        <v>112</v>
      </c>
      <c r="I207" s="3">
        <v>1760</v>
      </c>
      <c r="J207" s="3">
        <v>0</v>
      </c>
      <c r="K207" s="3">
        <v>1760</v>
      </c>
      <c r="L207" s="3">
        <v>1564.6</v>
      </c>
      <c r="M207" s="3">
        <v>195.4</v>
      </c>
      <c r="N207" s="3">
        <v>1650</v>
      </c>
      <c r="O207" s="3">
        <v>0</v>
      </c>
      <c r="P207" s="3">
        <v>1650</v>
      </c>
      <c r="Q207" s="3">
        <v>657.6</v>
      </c>
      <c r="R207" s="3">
        <v>0</v>
      </c>
      <c r="S207" s="3">
        <v>992.4</v>
      </c>
      <c r="T207" s="6">
        <f t="shared" si="9"/>
        <v>-110</v>
      </c>
      <c r="U207" s="6">
        <f t="shared" si="10"/>
        <v>85.400000000000091</v>
      </c>
      <c r="V207" s="9">
        <f t="shared" si="11"/>
        <v>3000</v>
      </c>
      <c r="W207" s="9">
        <f>MID(Table1[[#This Row],[Object]],1,2)*100</f>
        <v>3300</v>
      </c>
      <c r="X207" s="6" t="str">
        <f>VLOOKUP(Table1[[#This Row],[Program]],Program!$A$2:$B$269,2,FALSE)</f>
        <v>COLLECTIVE BRGN/DIST ASSEMBLY</v>
      </c>
      <c r="Y207" s="6" t="str">
        <f>VLOOKUP(Table1[[#This Row],[2-Digit Object Code]],'Object Codes'!$C$2:$D$861,2,FALSE)</f>
        <v>OASDHI/FICA</v>
      </c>
    </row>
    <row r="208" spans="1:25" x14ac:dyDescent="0.25">
      <c r="A208" s="1" t="s">
        <v>8</v>
      </c>
      <c r="B208" s="1" t="s">
        <v>9</v>
      </c>
      <c r="C208" s="1" t="s">
        <v>10</v>
      </c>
      <c r="D208" s="1" t="s">
        <v>11</v>
      </c>
      <c r="E208" s="1" t="s">
        <v>110</v>
      </c>
      <c r="F208" s="1" t="s">
        <v>12</v>
      </c>
      <c r="G208" s="1" t="s">
        <v>31</v>
      </c>
      <c r="H208" s="1" t="s">
        <v>112</v>
      </c>
      <c r="I208" s="3">
        <v>0</v>
      </c>
      <c r="J208" s="3">
        <v>0</v>
      </c>
      <c r="K208" s="3">
        <v>0</v>
      </c>
      <c r="L208" s="3">
        <v>0.99</v>
      </c>
      <c r="M208" s="3">
        <v>-0.99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6">
        <f t="shared" si="9"/>
        <v>0</v>
      </c>
      <c r="U208" s="6">
        <f t="shared" si="10"/>
        <v>-0.99</v>
      </c>
      <c r="V208" s="9">
        <f t="shared" si="11"/>
        <v>3000</v>
      </c>
      <c r="W208" s="9">
        <f>MID(Table1[[#This Row],[Object]],1,2)*100</f>
        <v>3300</v>
      </c>
      <c r="X208" s="6" t="str">
        <f>VLOOKUP(Table1[[#This Row],[Program]],Program!$A$2:$B$269,2,FALSE)</f>
        <v>COLLECTIVE BRGN/DIST ASSEMBLY</v>
      </c>
      <c r="Y208" s="6" t="str">
        <f>VLOOKUP(Table1[[#This Row],[2-Digit Object Code]],'Object Codes'!$C$2:$D$861,2,FALSE)</f>
        <v>OASDHI/FICA</v>
      </c>
    </row>
    <row r="209" spans="1:25" x14ac:dyDescent="0.25">
      <c r="A209" s="1" t="s">
        <v>8</v>
      </c>
      <c r="B209" s="1" t="s">
        <v>9</v>
      </c>
      <c r="C209" s="1" t="s">
        <v>10</v>
      </c>
      <c r="D209" s="1" t="s">
        <v>11</v>
      </c>
      <c r="E209" s="1" t="s">
        <v>110</v>
      </c>
      <c r="F209" s="1" t="s">
        <v>12</v>
      </c>
      <c r="G209" s="1" t="s">
        <v>103</v>
      </c>
      <c r="H209" s="1" t="s">
        <v>112</v>
      </c>
      <c r="I209" s="3">
        <v>5303</v>
      </c>
      <c r="J209" s="3">
        <v>0</v>
      </c>
      <c r="K209" s="3">
        <v>5303</v>
      </c>
      <c r="L209" s="3">
        <v>0</v>
      </c>
      <c r="M209" s="3">
        <v>5303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6">
        <f t="shared" si="9"/>
        <v>-5303</v>
      </c>
      <c r="U209" s="6">
        <f t="shared" si="10"/>
        <v>0</v>
      </c>
      <c r="V209" s="9">
        <f t="shared" si="11"/>
        <v>3000</v>
      </c>
      <c r="W209" s="9">
        <f>MID(Table1[[#This Row],[Object]],1,2)*100</f>
        <v>3400</v>
      </c>
      <c r="X209" s="6" t="str">
        <f>VLOOKUP(Table1[[#This Row],[Program]],Program!$A$2:$B$269,2,FALSE)</f>
        <v>COLLECTIVE BRGN/DIST ASSEMBLY</v>
      </c>
      <c r="Y209" s="6" t="str">
        <f>VLOOKUP(Table1[[#This Row],[2-Digit Object Code]],'Object Codes'!$C$2:$D$861,2,FALSE)</f>
        <v>HEALTH AND WELFARE BENEFITS</v>
      </c>
    </row>
    <row r="210" spans="1:25" x14ac:dyDescent="0.25">
      <c r="A210" s="1" t="s">
        <v>8</v>
      </c>
      <c r="B210" s="1" t="s">
        <v>9</v>
      </c>
      <c r="C210" s="1" t="s">
        <v>10</v>
      </c>
      <c r="D210" s="1" t="s">
        <v>11</v>
      </c>
      <c r="E210" s="1" t="s">
        <v>110</v>
      </c>
      <c r="F210" s="1" t="s">
        <v>12</v>
      </c>
      <c r="G210" s="1" t="s">
        <v>113</v>
      </c>
      <c r="H210" s="1" t="s">
        <v>112</v>
      </c>
      <c r="I210" s="3">
        <v>2694</v>
      </c>
      <c r="J210" s="3">
        <v>0</v>
      </c>
      <c r="K210" s="3">
        <v>2694</v>
      </c>
      <c r="L210" s="3">
        <v>5517</v>
      </c>
      <c r="M210" s="3">
        <v>-2823</v>
      </c>
      <c r="N210" s="3">
        <v>2845</v>
      </c>
      <c r="O210" s="3">
        <v>0</v>
      </c>
      <c r="P210" s="3">
        <v>2845</v>
      </c>
      <c r="Q210" s="3">
        <v>2426.85</v>
      </c>
      <c r="R210" s="3">
        <v>0</v>
      </c>
      <c r="S210" s="3">
        <v>418.15</v>
      </c>
      <c r="T210" s="6">
        <f t="shared" si="9"/>
        <v>151</v>
      </c>
      <c r="U210" s="6">
        <f t="shared" si="10"/>
        <v>-2672</v>
      </c>
      <c r="V210" s="9">
        <f t="shared" si="11"/>
        <v>3000</v>
      </c>
      <c r="W210" s="9">
        <f>MID(Table1[[#This Row],[Object]],1,2)*100</f>
        <v>3400</v>
      </c>
      <c r="X210" s="6" t="str">
        <f>VLOOKUP(Table1[[#This Row],[Program]],Program!$A$2:$B$269,2,FALSE)</f>
        <v>COLLECTIVE BRGN/DIST ASSEMBLY</v>
      </c>
      <c r="Y210" s="6" t="str">
        <f>VLOOKUP(Table1[[#This Row],[2-Digit Object Code]],'Object Codes'!$C$2:$D$861,2,FALSE)</f>
        <v>HEALTH AND WELFARE BENEFITS</v>
      </c>
    </row>
    <row r="211" spans="1:25" x14ac:dyDescent="0.25">
      <c r="A211" s="1" t="s">
        <v>8</v>
      </c>
      <c r="B211" s="1" t="s">
        <v>9</v>
      </c>
      <c r="C211" s="1" t="s">
        <v>10</v>
      </c>
      <c r="D211" s="1" t="s">
        <v>11</v>
      </c>
      <c r="E211" s="1" t="s">
        <v>110</v>
      </c>
      <c r="F211" s="1" t="s">
        <v>12</v>
      </c>
      <c r="G211" s="1" t="s">
        <v>37</v>
      </c>
      <c r="H211" s="1" t="s">
        <v>112</v>
      </c>
      <c r="I211" s="3">
        <v>17811</v>
      </c>
      <c r="J211" s="3">
        <v>0</v>
      </c>
      <c r="K211" s="3">
        <v>17811</v>
      </c>
      <c r="L211" s="3">
        <v>16432.72</v>
      </c>
      <c r="M211" s="3">
        <v>1378.28</v>
      </c>
      <c r="N211" s="3">
        <v>14583</v>
      </c>
      <c r="O211" s="3">
        <v>0</v>
      </c>
      <c r="P211" s="3">
        <v>14583</v>
      </c>
      <c r="Q211" s="3">
        <v>4850.6499999999996</v>
      </c>
      <c r="R211" s="3">
        <v>0</v>
      </c>
      <c r="S211" s="3">
        <v>9732.35</v>
      </c>
      <c r="T211" s="6">
        <f t="shared" si="9"/>
        <v>-3228</v>
      </c>
      <c r="U211" s="6">
        <f t="shared" si="10"/>
        <v>-1849.7200000000012</v>
      </c>
      <c r="V211" s="9">
        <f t="shared" si="11"/>
        <v>3000</v>
      </c>
      <c r="W211" s="9">
        <f>MID(Table1[[#This Row],[Object]],1,2)*100</f>
        <v>3400</v>
      </c>
      <c r="X211" s="6" t="str">
        <f>VLOOKUP(Table1[[#This Row],[Program]],Program!$A$2:$B$269,2,FALSE)</f>
        <v>COLLECTIVE BRGN/DIST ASSEMBLY</v>
      </c>
      <c r="Y211" s="6" t="str">
        <f>VLOOKUP(Table1[[#This Row],[2-Digit Object Code]],'Object Codes'!$C$2:$D$861,2,FALSE)</f>
        <v>HEALTH AND WELFARE BENEFITS</v>
      </c>
    </row>
    <row r="212" spans="1:25" x14ac:dyDescent="0.25">
      <c r="A212" s="1" t="s">
        <v>8</v>
      </c>
      <c r="B212" s="1" t="s">
        <v>9</v>
      </c>
      <c r="C212" s="1" t="s">
        <v>10</v>
      </c>
      <c r="D212" s="1" t="s">
        <v>11</v>
      </c>
      <c r="E212" s="1" t="s">
        <v>110</v>
      </c>
      <c r="F212" s="1" t="s">
        <v>12</v>
      </c>
      <c r="G212" s="1" t="s">
        <v>38</v>
      </c>
      <c r="H212" s="1" t="s">
        <v>112</v>
      </c>
      <c r="I212" s="3">
        <v>1359</v>
      </c>
      <c r="J212" s="3">
        <v>0</v>
      </c>
      <c r="K212" s="3">
        <v>1359</v>
      </c>
      <c r="L212" s="3">
        <v>989.77</v>
      </c>
      <c r="M212" s="3">
        <v>369.23</v>
      </c>
      <c r="N212" s="3">
        <v>882</v>
      </c>
      <c r="O212" s="3">
        <v>0</v>
      </c>
      <c r="P212" s="3">
        <v>882</v>
      </c>
      <c r="Q212" s="3">
        <v>367.6</v>
      </c>
      <c r="R212" s="3">
        <v>0</v>
      </c>
      <c r="S212" s="3">
        <v>514.4</v>
      </c>
      <c r="T212" s="6">
        <f t="shared" si="9"/>
        <v>-477</v>
      </c>
      <c r="U212" s="6">
        <f t="shared" si="10"/>
        <v>-107.76999999999998</v>
      </c>
      <c r="V212" s="9">
        <f t="shared" si="11"/>
        <v>3000</v>
      </c>
      <c r="W212" s="9">
        <f>MID(Table1[[#This Row],[Object]],1,2)*100</f>
        <v>3400</v>
      </c>
      <c r="X212" s="6" t="str">
        <f>VLOOKUP(Table1[[#This Row],[Program]],Program!$A$2:$B$269,2,FALSE)</f>
        <v>COLLECTIVE BRGN/DIST ASSEMBLY</v>
      </c>
      <c r="Y212" s="6" t="str">
        <f>VLOOKUP(Table1[[#This Row],[2-Digit Object Code]],'Object Codes'!$C$2:$D$861,2,FALSE)</f>
        <v>HEALTH AND WELFARE BENEFITS</v>
      </c>
    </row>
    <row r="213" spans="1:25" x14ac:dyDescent="0.25">
      <c r="A213" s="1" t="s">
        <v>8</v>
      </c>
      <c r="B213" s="1" t="s">
        <v>9</v>
      </c>
      <c r="C213" s="1" t="s">
        <v>10</v>
      </c>
      <c r="D213" s="1" t="s">
        <v>11</v>
      </c>
      <c r="E213" s="1" t="s">
        <v>110</v>
      </c>
      <c r="F213" s="1" t="s">
        <v>12</v>
      </c>
      <c r="G213" s="1" t="s">
        <v>39</v>
      </c>
      <c r="H213" s="1" t="s">
        <v>112</v>
      </c>
      <c r="I213" s="3">
        <v>366</v>
      </c>
      <c r="J213" s="3">
        <v>0</v>
      </c>
      <c r="K213" s="3">
        <v>366</v>
      </c>
      <c r="L213" s="3">
        <v>258.41000000000003</v>
      </c>
      <c r="M213" s="3">
        <v>107.59</v>
      </c>
      <c r="N213" s="3">
        <v>195</v>
      </c>
      <c r="O213" s="3">
        <v>0</v>
      </c>
      <c r="P213" s="3">
        <v>195</v>
      </c>
      <c r="Q213" s="3">
        <v>65.05</v>
      </c>
      <c r="R213" s="3">
        <v>0</v>
      </c>
      <c r="S213" s="3">
        <v>129.94999999999999</v>
      </c>
      <c r="T213" s="6">
        <f t="shared" si="9"/>
        <v>-171</v>
      </c>
      <c r="U213" s="6">
        <f t="shared" si="10"/>
        <v>-63.410000000000025</v>
      </c>
      <c r="V213" s="9">
        <f t="shared" si="11"/>
        <v>3000</v>
      </c>
      <c r="W213" s="9">
        <f>MID(Table1[[#This Row],[Object]],1,2)*100</f>
        <v>3400</v>
      </c>
      <c r="X213" s="6" t="str">
        <f>VLOOKUP(Table1[[#This Row],[Program]],Program!$A$2:$B$269,2,FALSE)</f>
        <v>COLLECTIVE BRGN/DIST ASSEMBLY</v>
      </c>
      <c r="Y213" s="6" t="str">
        <f>VLOOKUP(Table1[[#This Row],[2-Digit Object Code]],'Object Codes'!$C$2:$D$861,2,FALSE)</f>
        <v>HEALTH AND WELFARE BENEFITS</v>
      </c>
    </row>
    <row r="214" spans="1:25" x14ac:dyDescent="0.25">
      <c r="A214" s="1" t="s">
        <v>8</v>
      </c>
      <c r="B214" s="1" t="s">
        <v>9</v>
      </c>
      <c r="C214" s="1" t="s">
        <v>10</v>
      </c>
      <c r="D214" s="1" t="s">
        <v>11</v>
      </c>
      <c r="E214" s="1" t="s">
        <v>110</v>
      </c>
      <c r="F214" s="1" t="s">
        <v>12</v>
      </c>
      <c r="G214" s="1" t="s">
        <v>43</v>
      </c>
      <c r="H214" s="1" t="s">
        <v>112</v>
      </c>
      <c r="I214" s="3">
        <v>81</v>
      </c>
      <c r="J214" s="3">
        <v>0</v>
      </c>
      <c r="K214" s="3">
        <v>81</v>
      </c>
      <c r="L214" s="3">
        <v>74.989999999999995</v>
      </c>
      <c r="M214" s="3">
        <v>6.01</v>
      </c>
      <c r="N214" s="3">
        <v>57</v>
      </c>
      <c r="O214" s="3">
        <v>0</v>
      </c>
      <c r="P214" s="3">
        <v>57</v>
      </c>
      <c r="Q214" s="3">
        <v>22.68</v>
      </c>
      <c r="R214" s="3">
        <v>0</v>
      </c>
      <c r="S214" s="3">
        <v>34.32</v>
      </c>
      <c r="T214" s="6">
        <f t="shared" si="9"/>
        <v>-24</v>
      </c>
      <c r="U214" s="6">
        <f t="shared" si="10"/>
        <v>-17.989999999999995</v>
      </c>
      <c r="V214" s="9">
        <f t="shared" si="11"/>
        <v>3000</v>
      </c>
      <c r="W214" s="9">
        <f>MID(Table1[[#This Row],[Object]],1,2)*100</f>
        <v>3500</v>
      </c>
      <c r="X214" s="6" t="str">
        <f>VLOOKUP(Table1[[#This Row],[Program]],Program!$A$2:$B$269,2,FALSE)</f>
        <v>COLLECTIVE BRGN/DIST ASSEMBLY</v>
      </c>
      <c r="Y214" s="6" t="str">
        <f>VLOOKUP(Table1[[#This Row],[2-Digit Object Code]],'Object Codes'!$C$2:$D$861,2,FALSE)</f>
        <v>STATE UNEMPLOYMENT INSURANCE</v>
      </c>
    </row>
    <row r="215" spans="1:25" x14ac:dyDescent="0.25">
      <c r="A215" s="1" t="s">
        <v>8</v>
      </c>
      <c r="B215" s="1" t="s">
        <v>9</v>
      </c>
      <c r="C215" s="1" t="s">
        <v>10</v>
      </c>
      <c r="D215" s="1" t="s">
        <v>11</v>
      </c>
      <c r="E215" s="1" t="s">
        <v>110</v>
      </c>
      <c r="F215" s="1" t="s">
        <v>12</v>
      </c>
      <c r="G215" s="1" t="s">
        <v>114</v>
      </c>
      <c r="H215" s="1" t="s">
        <v>112</v>
      </c>
      <c r="I215" s="3">
        <v>2850</v>
      </c>
      <c r="J215" s="3">
        <v>0</v>
      </c>
      <c r="K215" s="3">
        <v>2850</v>
      </c>
      <c r="L215" s="3">
        <v>2401.25</v>
      </c>
      <c r="M215" s="3">
        <v>448.75</v>
      </c>
      <c r="N215" s="3">
        <v>1815</v>
      </c>
      <c r="O215" s="3">
        <v>0</v>
      </c>
      <c r="P215" s="3">
        <v>1815</v>
      </c>
      <c r="Q215" s="3">
        <v>756.25</v>
      </c>
      <c r="R215" s="3">
        <v>0</v>
      </c>
      <c r="S215" s="3">
        <v>1058.75</v>
      </c>
      <c r="T215" s="6">
        <f t="shared" si="9"/>
        <v>-1035</v>
      </c>
      <c r="U215" s="6">
        <f t="shared" si="10"/>
        <v>-586.25</v>
      </c>
      <c r="V215" s="9">
        <f t="shared" si="11"/>
        <v>3000</v>
      </c>
      <c r="W215" s="9">
        <f>MID(Table1[[#This Row],[Object]],1,2)*100</f>
        <v>3600</v>
      </c>
      <c r="X215" s="6" t="str">
        <f>VLOOKUP(Table1[[#This Row],[Program]],Program!$A$2:$B$269,2,FALSE)</f>
        <v>COLLECTIVE BRGN/DIST ASSEMBLY</v>
      </c>
      <c r="Y215" s="6" t="str">
        <f>VLOOKUP(Table1[[#This Row],[2-Digit Object Code]],'Object Codes'!$C$2:$D$861,2,FALSE)</f>
        <v>WORKERS COMPENSATION INSURANCE</v>
      </c>
    </row>
    <row r="216" spans="1:25" x14ac:dyDescent="0.25">
      <c r="A216" s="1" t="s">
        <v>8</v>
      </c>
      <c r="B216" s="1" t="s">
        <v>9</v>
      </c>
      <c r="C216" s="1" t="s">
        <v>10</v>
      </c>
      <c r="D216" s="1" t="s">
        <v>11</v>
      </c>
      <c r="E216" s="1" t="s">
        <v>110</v>
      </c>
      <c r="F216" s="1" t="s">
        <v>12</v>
      </c>
      <c r="G216" s="1" t="s">
        <v>115</v>
      </c>
      <c r="H216" s="1" t="s">
        <v>112</v>
      </c>
      <c r="I216" s="3">
        <v>94</v>
      </c>
      <c r="J216" s="3">
        <v>0</v>
      </c>
      <c r="K216" s="3">
        <v>94</v>
      </c>
      <c r="L216" s="3">
        <v>79.7</v>
      </c>
      <c r="M216" s="3">
        <v>14.3</v>
      </c>
      <c r="N216" s="3">
        <v>60</v>
      </c>
      <c r="O216" s="3">
        <v>0</v>
      </c>
      <c r="P216" s="3">
        <v>60</v>
      </c>
      <c r="Q216" s="3">
        <v>23.94</v>
      </c>
      <c r="R216" s="3">
        <v>0</v>
      </c>
      <c r="S216" s="3">
        <v>36.06</v>
      </c>
      <c r="T216" s="6">
        <f t="shared" si="9"/>
        <v>-34</v>
      </c>
      <c r="U216" s="6">
        <f t="shared" si="10"/>
        <v>-19.700000000000003</v>
      </c>
      <c r="V216" s="9">
        <f t="shared" si="11"/>
        <v>3000</v>
      </c>
      <c r="W216" s="9">
        <f>MID(Table1[[#This Row],[Object]],1,2)*100</f>
        <v>3900</v>
      </c>
      <c r="X216" s="6" t="str">
        <f>VLOOKUP(Table1[[#This Row],[Program]],Program!$A$2:$B$269,2,FALSE)</f>
        <v>COLLECTIVE BRGN/DIST ASSEMBLY</v>
      </c>
      <c r="Y216" s="6" t="str">
        <f>VLOOKUP(Table1[[#This Row],[2-Digit Object Code]],'Object Codes'!$C$2:$D$861,2,FALSE)</f>
        <v>OTHER BENEFITS</v>
      </c>
    </row>
    <row r="217" spans="1:25" x14ac:dyDescent="0.25">
      <c r="A217" s="1" t="s">
        <v>8</v>
      </c>
      <c r="B217" s="1" t="s">
        <v>9</v>
      </c>
      <c r="C217" s="1" t="s">
        <v>10</v>
      </c>
      <c r="D217" s="1" t="s">
        <v>11</v>
      </c>
      <c r="E217" s="1" t="s">
        <v>110</v>
      </c>
      <c r="F217" s="1" t="s">
        <v>12</v>
      </c>
      <c r="G217" s="1" t="s">
        <v>116</v>
      </c>
      <c r="H217" s="1" t="s">
        <v>112</v>
      </c>
      <c r="I217" s="3">
        <v>46</v>
      </c>
      <c r="J217" s="3">
        <v>0</v>
      </c>
      <c r="K217" s="3">
        <v>46</v>
      </c>
      <c r="L217" s="3">
        <v>38.42</v>
      </c>
      <c r="M217" s="3">
        <v>7.58</v>
      </c>
      <c r="N217" s="3">
        <v>29</v>
      </c>
      <c r="O217" s="3">
        <v>0</v>
      </c>
      <c r="P217" s="3">
        <v>29</v>
      </c>
      <c r="Q217" s="3">
        <v>12.1</v>
      </c>
      <c r="R217" s="3">
        <v>0</v>
      </c>
      <c r="S217" s="3">
        <v>16.899999999999999</v>
      </c>
      <c r="T217" s="6">
        <f t="shared" si="9"/>
        <v>-17</v>
      </c>
      <c r="U217" s="6">
        <f t="shared" si="10"/>
        <v>-9.4200000000000017</v>
      </c>
      <c r="V217" s="9">
        <f t="shared" si="11"/>
        <v>3000</v>
      </c>
      <c r="W217" s="9">
        <f>MID(Table1[[#This Row],[Object]],1,2)*100</f>
        <v>3900</v>
      </c>
      <c r="X217" s="6" t="str">
        <f>VLOOKUP(Table1[[#This Row],[Program]],Program!$A$2:$B$269,2,FALSE)</f>
        <v>COLLECTIVE BRGN/DIST ASSEMBLY</v>
      </c>
      <c r="Y217" s="6" t="str">
        <f>VLOOKUP(Table1[[#This Row],[2-Digit Object Code]],'Object Codes'!$C$2:$D$861,2,FALSE)</f>
        <v>OTHER BENEFITS</v>
      </c>
    </row>
    <row r="218" spans="1:25" x14ac:dyDescent="0.25">
      <c r="A218" s="1" t="s">
        <v>8</v>
      </c>
      <c r="B218" s="1" t="s">
        <v>9</v>
      </c>
      <c r="C218" s="1" t="s">
        <v>10</v>
      </c>
      <c r="D218" s="1" t="s">
        <v>11</v>
      </c>
      <c r="E218" s="1" t="s">
        <v>117</v>
      </c>
      <c r="F218" s="1" t="s">
        <v>12</v>
      </c>
      <c r="G218" s="1" t="s">
        <v>16</v>
      </c>
      <c r="H218" s="1" t="s">
        <v>118</v>
      </c>
      <c r="I218" s="3">
        <v>141192</v>
      </c>
      <c r="J218" s="3">
        <v>-107000</v>
      </c>
      <c r="K218" s="3">
        <v>34192</v>
      </c>
      <c r="L218" s="3">
        <v>33719.56</v>
      </c>
      <c r="M218" s="3">
        <v>472.44</v>
      </c>
      <c r="N218" s="3">
        <v>84867</v>
      </c>
      <c r="O218" s="3">
        <v>-83000</v>
      </c>
      <c r="P218" s="3">
        <v>1867</v>
      </c>
      <c r="Q218" s="3">
        <v>1348.91</v>
      </c>
      <c r="R218" s="3">
        <v>0</v>
      </c>
      <c r="S218" s="3">
        <v>518.09</v>
      </c>
      <c r="T218" s="6">
        <f t="shared" si="9"/>
        <v>-56325</v>
      </c>
      <c r="U218" s="6">
        <f t="shared" si="10"/>
        <v>51147.44</v>
      </c>
      <c r="V218" s="9">
        <f t="shared" si="11"/>
        <v>1000</v>
      </c>
      <c r="W218" s="9">
        <f>MID(Table1[[#This Row],[Object]],1,2)*100</f>
        <v>1200</v>
      </c>
      <c r="X218" s="6" t="str">
        <f>VLOOKUP(Table1[[#This Row],[Program]],Program!$A$2:$B$269,2,FALSE)</f>
        <v>HUMAN RESOURCES</v>
      </c>
      <c r="Y218" s="6" t="str">
        <f>VLOOKUP(Table1[[#This Row],[2-Digit Object Code]],'Object Codes'!$C$2:$D$861,2,FALSE)</f>
        <v>CONTRACT CERT. ADMINISTRATORS</v>
      </c>
    </row>
    <row r="219" spans="1:25" x14ac:dyDescent="0.25">
      <c r="A219" s="1" t="s">
        <v>8</v>
      </c>
      <c r="B219" s="1" t="s">
        <v>9</v>
      </c>
      <c r="C219" s="1" t="s">
        <v>10</v>
      </c>
      <c r="D219" s="1" t="s">
        <v>11</v>
      </c>
      <c r="E219" s="1" t="s">
        <v>117</v>
      </c>
      <c r="F219" s="1" t="s">
        <v>12</v>
      </c>
      <c r="G219" s="1" t="s">
        <v>89</v>
      </c>
      <c r="H219" s="1" t="s">
        <v>118</v>
      </c>
      <c r="I219" s="3">
        <v>5000</v>
      </c>
      <c r="J219" s="3">
        <v>10000</v>
      </c>
      <c r="K219" s="3">
        <v>15000</v>
      </c>
      <c r="L219" s="3">
        <v>12703.26</v>
      </c>
      <c r="M219" s="3">
        <v>2296.7399999999998</v>
      </c>
      <c r="N219" s="3">
        <v>15000</v>
      </c>
      <c r="O219" s="3">
        <v>0</v>
      </c>
      <c r="P219" s="3">
        <v>15000</v>
      </c>
      <c r="Q219" s="3">
        <v>2107</v>
      </c>
      <c r="R219" s="3">
        <v>0</v>
      </c>
      <c r="S219" s="3">
        <v>12893</v>
      </c>
      <c r="T219" s="6">
        <f t="shared" si="9"/>
        <v>10000</v>
      </c>
      <c r="U219" s="6">
        <f t="shared" si="10"/>
        <v>2296.7399999999998</v>
      </c>
      <c r="V219" s="9">
        <f t="shared" si="11"/>
        <v>1000</v>
      </c>
      <c r="W219" s="9">
        <f>MID(Table1[[#This Row],[Object]],1,2)*100</f>
        <v>1400</v>
      </c>
      <c r="X219" s="6" t="str">
        <f>VLOOKUP(Table1[[#This Row],[Program]],Program!$A$2:$B$269,2,FALSE)</f>
        <v>HUMAN RESOURCES</v>
      </c>
      <c r="Y219" s="6" t="str">
        <f>VLOOKUP(Table1[[#This Row],[2-Digit Object Code]],'Object Codes'!$C$2:$D$861,2,FALSE)</f>
        <v>NON-INSTRUCTION HOURLY CERT.</v>
      </c>
    </row>
    <row r="220" spans="1:25" x14ac:dyDescent="0.25">
      <c r="A220" s="1" t="s">
        <v>8</v>
      </c>
      <c r="B220" s="1" t="s">
        <v>9</v>
      </c>
      <c r="C220" s="1" t="s">
        <v>10</v>
      </c>
      <c r="D220" s="1" t="s">
        <v>11</v>
      </c>
      <c r="E220" s="1" t="s">
        <v>117</v>
      </c>
      <c r="F220" s="1" t="s">
        <v>12</v>
      </c>
      <c r="G220" s="1" t="s">
        <v>18</v>
      </c>
      <c r="H220" s="1" t="s">
        <v>118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60057.41</v>
      </c>
      <c r="O220" s="3">
        <v>0</v>
      </c>
      <c r="P220" s="3">
        <v>60057.41</v>
      </c>
      <c r="Q220" s="3">
        <v>0</v>
      </c>
      <c r="R220" s="3">
        <v>0</v>
      </c>
      <c r="S220" s="3">
        <v>60057.41</v>
      </c>
      <c r="T220" s="6">
        <f t="shared" si="9"/>
        <v>60057.41</v>
      </c>
      <c r="U220" s="6">
        <f t="shared" si="10"/>
        <v>60057.41</v>
      </c>
      <c r="V220" s="9">
        <f t="shared" si="11"/>
        <v>2000</v>
      </c>
      <c r="W220" s="9">
        <f>MID(Table1[[#This Row],[Object]],1,2)*100</f>
        <v>2100</v>
      </c>
      <c r="X220" s="6" t="str">
        <f>VLOOKUP(Table1[[#This Row],[Program]],Program!$A$2:$B$269,2,FALSE)</f>
        <v>HUMAN RESOURCES</v>
      </c>
      <c r="Y220" s="6" t="str">
        <f>VLOOKUP(Table1[[#This Row],[2-Digit Object Code]],'Object Codes'!$C$2:$D$861,2,FALSE)</f>
        <v>CLASSIFIED MANAGERS-NON-INSTRU</v>
      </c>
    </row>
    <row r="221" spans="1:25" x14ac:dyDescent="0.25">
      <c r="A221" s="1" t="s">
        <v>8</v>
      </c>
      <c r="B221" s="1" t="s">
        <v>9</v>
      </c>
      <c r="C221" s="1" t="s">
        <v>10</v>
      </c>
      <c r="D221" s="1" t="s">
        <v>11</v>
      </c>
      <c r="E221" s="1" t="s">
        <v>117</v>
      </c>
      <c r="F221" s="1" t="s">
        <v>12</v>
      </c>
      <c r="G221" s="1" t="s">
        <v>98</v>
      </c>
      <c r="H221" s="1" t="s">
        <v>118</v>
      </c>
      <c r="I221" s="3">
        <v>352502</v>
      </c>
      <c r="J221" s="3">
        <v>-50000</v>
      </c>
      <c r="K221" s="3">
        <v>302502</v>
      </c>
      <c r="L221" s="3">
        <v>315957.68</v>
      </c>
      <c r="M221" s="3">
        <v>-13455.68</v>
      </c>
      <c r="N221" s="3">
        <v>420372</v>
      </c>
      <c r="O221" s="3">
        <v>-20000</v>
      </c>
      <c r="P221" s="3">
        <v>400372</v>
      </c>
      <c r="Q221" s="3">
        <v>148498.46</v>
      </c>
      <c r="R221" s="3">
        <v>0</v>
      </c>
      <c r="S221" s="3">
        <v>251873.54</v>
      </c>
      <c r="T221" s="6">
        <f t="shared" si="9"/>
        <v>67870</v>
      </c>
      <c r="U221" s="6">
        <f t="shared" si="10"/>
        <v>104414.32</v>
      </c>
      <c r="V221" s="9">
        <f t="shared" si="11"/>
        <v>2000</v>
      </c>
      <c r="W221" s="9">
        <f>MID(Table1[[#This Row],[Object]],1,2)*100</f>
        <v>2100</v>
      </c>
      <c r="X221" s="6" t="str">
        <f>VLOOKUP(Table1[[#This Row],[Program]],Program!$A$2:$B$269,2,FALSE)</f>
        <v>HUMAN RESOURCES</v>
      </c>
      <c r="Y221" s="6" t="str">
        <f>VLOOKUP(Table1[[#This Row],[2-Digit Object Code]],'Object Codes'!$C$2:$D$861,2,FALSE)</f>
        <v>CLASSIFIED MANAGERS-NON-INSTRU</v>
      </c>
    </row>
    <row r="222" spans="1:25" x14ac:dyDescent="0.25">
      <c r="A222" s="1" t="s">
        <v>8</v>
      </c>
      <c r="B222" s="1" t="s">
        <v>9</v>
      </c>
      <c r="C222" s="1" t="s">
        <v>10</v>
      </c>
      <c r="D222" s="1" t="s">
        <v>11</v>
      </c>
      <c r="E222" s="1" t="s">
        <v>117</v>
      </c>
      <c r="F222" s="1" t="s">
        <v>12</v>
      </c>
      <c r="G222" s="1" t="s">
        <v>19</v>
      </c>
      <c r="H222" s="1" t="s">
        <v>118</v>
      </c>
      <c r="I222" s="3">
        <v>36072</v>
      </c>
      <c r="J222" s="3">
        <v>0</v>
      </c>
      <c r="K222" s="3">
        <v>36072</v>
      </c>
      <c r="L222" s="3">
        <v>41502.160000000003</v>
      </c>
      <c r="M222" s="3">
        <v>-5430.16</v>
      </c>
      <c r="N222" s="3">
        <v>39464</v>
      </c>
      <c r="O222" s="3">
        <v>0</v>
      </c>
      <c r="P222" s="3">
        <v>39464</v>
      </c>
      <c r="Q222" s="3">
        <v>16634.099999999999</v>
      </c>
      <c r="R222" s="3">
        <v>0</v>
      </c>
      <c r="S222" s="3">
        <v>22829.9</v>
      </c>
      <c r="T222" s="6">
        <f t="shared" si="9"/>
        <v>3392</v>
      </c>
      <c r="U222" s="6">
        <f t="shared" si="10"/>
        <v>-2038.1600000000035</v>
      </c>
      <c r="V222" s="9">
        <f t="shared" si="11"/>
        <v>2000</v>
      </c>
      <c r="W222" s="9">
        <f>MID(Table1[[#This Row],[Object]],1,2)*100</f>
        <v>2100</v>
      </c>
      <c r="X222" s="6" t="str">
        <f>VLOOKUP(Table1[[#This Row],[Program]],Program!$A$2:$B$269,2,FALSE)</f>
        <v>HUMAN RESOURCES</v>
      </c>
      <c r="Y222" s="6" t="str">
        <f>VLOOKUP(Table1[[#This Row],[2-Digit Object Code]],'Object Codes'!$C$2:$D$861,2,FALSE)</f>
        <v>CLASSIFIED MANAGERS-NON-INSTRU</v>
      </c>
    </row>
    <row r="223" spans="1:25" x14ac:dyDescent="0.25">
      <c r="A223" s="1" t="s">
        <v>8</v>
      </c>
      <c r="B223" s="1" t="s">
        <v>9</v>
      </c>
      <c r="C223" s="1" t="s">
        <v>10</v>
      </c>
      <c r="D223" s="1" t="s">
        <v>11</v>
      </c>
      <c r="E223" s="1" t="s">
        <v>117</v>
      </c>
      <c r="F223" s="1" t="s">
        <v>12</v>
      </c>
      <c r="G223" s="1" t="s">
        <v>119</v>
      </c>
      <c r="H223" s="1" t="s">
        <v>118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20000</v>
      </c>
      <c r="P223" s="3">
        <v>20000</v>
      </c>
      <c r="Q223" s="3">
        <v>3360</v>
      </c>
      <c r="R223" s="3">
        <v>0</v>
      </c>
      <c r="S223" s="3">
        <v>16640</v>
      </c>
      <c r="T223" s="6">
        <f t="shared" si="9"/>
        <v>0</v>
      </c>
      <c r="U223" s="6">
        <f t="shared" si="10"/>
        <v>0</v>
      </c>
      <c r="V223" s="9">
        <f t="shared" si="11"/>
        <v>2000</v>
      </c>
      <c r="W223" s="9">
        <f>MID(Table1[[#This Row],[Object]],1,2)*100</f>
        <v>2300</v>
      </c>
      <c r="X223" s="6" t="str">
        <f>VLOOKUP(Table1[[#This Row],[Program]],Program!$A$2:$B$269,2,FALSE)</f>
        <v>HUMAN RESOURCES</v>
      </c>
      <c r="Y223" s="6" t="str">
        <f>VLOOKUP(Table1[[#This Row],[2-Digit Object Code]],'Object Codes'!$C$2:$D$861,2,FALSE)</f>
        <v>NON-INSTRUCTION HOURLY CLASS.</v>
      </c>
    </row>
    <row r="224" spans="1:25" x14ac:dyDescent="0.25">
      <c r="A224" s="1" t="s">
        <v>8</v>
      </c>
      <c r="B224" s="1" t="s">
        <v>9</v>
      </c>
      <c r="C224" s="1" t="s">
        <v>10</v>
      </c>
      <c r="D224" s="1" t="s">
        <v>11</v>
      </c>
      <c r="E224" s="1" t="s">
        <v>117</v>
      </c>
      <c r="F224" s="1" t="s">
        <v>12</v>
      </c>
      <c r="G224" s="1" t="s">
        <v>99</v>
      </c>
      <c r="H224" s="1" t="s">
        <v>118</v>
      </c>
      <c r="I224" s="3">
        <v>3000</v>
      </c>
      <c r="J224" s="3">
        <v>0</v>
      </c>
      <c r="K224" s="3">
        <v>3000</v>
      </c>
      <c r="L224" s="3">
        <v>10784.88</v>
      </c>
      <c r="M224" s="3">
        <v>-7784.88</v>
      </c>
      <c r="N224" s="3">
        <v>5000</v>
      </c>
      <c r="O224" s="3">
        <v>0</v>
      </c>
      <c r="P224" s="3">
        <v>5000</v>
      </c>
      <c r="Q224" s="3">
        <v>319.77</v>
      </c>
      <c r="R224" s="3">
        <v>0</v>
      </c>
      <c r="S224" s="3">
        <v>4680.2299999999996</v>
      </c>
      <c r="T224" s="6">
        <f t="shared" si="9"/>
        <v>2000</v>
      </c>
      <c r="U224" s="6">
        <f t="shared" si="10"/>
        <v>-5784.8799999999992</v>
      </c>
      <c r="V224" s="9">
        <f t="shared" si="11"/>
        <v>2000</v>
      </c>
      <c r="W224" s="9">
        <f>MID(Table1[[#This Row],[Object]],1,2)*100</f>
        <v>2300</v>
      </c>
      <c r="X224" s="6" t="str">
        <f>VLOOKUP(Table1[[#This Row],[Program]],Program!$A$2:$B$269,2,FALSE)</f>
        <v>HUMAN RESOURCES</v>
      </c>
      <c r="Y224" s="6" t="str">
        <f>VLOOKUP(Table1[[#This Row],[2-Digit Object Code]],'Object Codes'!$C$2:$D$861,2,FALSE)</f>
        <v>NON-INSTRUCTION HOURLY CLASS.</v>
      </c>
    </row>
    <row r="225" spans="1:25" x14ac:dyDescent="0.25">
      <c r="A225" s="1" t="s">
        <v>8</v>
      </c>
      <c r="B225" s="1" t="s">
        <v>9</v>
      </c>
      <c r="C225" s="1" t="s">
        <v>10</v>
      </c>
      <c r="D225" s="1" t="s">
        <v>11</v>
      </c>
      <c r="E225" s="1" t="s">
        <v>117</v>
      </c>
      <c r="F225" s="1" t="s">
        <v>12</v>
      </c>
      <c r="G225" s="1" t="s">
        <v>21</v>
      </c>
      <c r="H225" s="1" t="s">
        <v>118</v>
      </c>
      <c r="I225" s="3">
        <v>25000</v>
      </c>
      <c r="J225" s="3">
        <v>0</v>
      </c>
      <c r="K225" s="3">
        <v>25000</v>
      </c>
      <c r="L225" s="3">
        <v>14979.31</v>
      </c>
      <c r="M225" s="3">
        <v>10020.69</v>
      </c>
      <c r="N225" s="3">
        <v>0</v>
      </c>
      <c r="O225" s="3">
        <v>0</v>
      </c>
      <c r="P225" s="3">
        <v>0</v>
      </c>
      <c r="Q225" s="3">
        <v>1146.8</v>
      </c>
      <c r="R225" s="3">
        <v>0</v>
      </c>
      <c r="S225" s="3">
        <v>-1146.8</v>
      </c>
      <c r="T225" s="6">
        <f t="shared" si="9"/>
        <v>-25000</v>
      </c>
      <c r="U225" s="6">
        <f t="shared" si="10"/>
        <v>-14979.31</v>
      </c>
      <c r="V225" s="9">
        <f t="shared" si="11"/>
        <v>2000</v>
      </c>
      <c r="W225" s="9">
        <f>MID(Table1[[#This Row],[Object]],1,2)*100</f>
        <v>2300</v>
      </c>
      <c r="X225" s="6" t="str">
        <f>VLOOKUP(Table1[[#This Row],[Program]],Program!$A$2:$B$269,2,FALSE)</f>
        <v>HUMAN RESOURCES</v>
      </c>
      <c r="Y225" s="6" t="str">
        <f>VLOOKUP(Table1[[#This Row],[2-Digit Object Code]],'Object Codes'!$C$2:$D$861,2,FALSE)</f>
        <v>NON-INSTRUCTION HOURLY CLASS.</v>
      </c>
    </row>
    <row r="226" spans="1:25" x14ac:dyDescent="0.25">
      <c r="A226" s="1" t="s">
        <v>8</v>
      </c>
      <c r="B226" s="1" t="s">
        <v>9</v>
      </c>
      <c r="C226" s="1" t="s">
        <v>10</v>
      </c>
      <c r="D226" s="1" t="s">
        <v>11</v>
      </c>
      <c r="E226" s="1" t="s">
        <v>117</v>
      </c>
      <c r="F226" s="1" t="s">
        <v>12</v>
      </c>
      <c r="G226" s="1" t="s">
        <v>22</v>
      </c>
      <c r="H226" s="1" t="s">
        <v>118</v>
      </c>
      <c r="I226" s="3">
        <v>25000</v>
      </c>
      <c r="J226" s="3">
        <v>0</v>
      </c>
      <c r="K226" s="3">
        <v>25000</v>
      </c>
      <c r="L226" s="3">
        <v>11179.51</v>
      </c>
      <c r="M226" s="3">
        <v>13820.49</v>
      </c>
      <c r="N226" s="3">
        <v>0</v>
      </c>
      <c r="O226" s="3">
        <v>0</v>
      </c>
      <c r="P226" s="3">
        <v>0</v>
      </c>
      <c r="Q226" s="3">
        <v>21366.03</v>
      </c>
      <c r="R226" s="3">
        <v>0</v>
      </c>
      <c r="S226" s="3">
        <v>-21366.03</v>
      </c>
      <c r="T226" s="6">
        <f t="shared" si="9"/>
        <v>-25000</v>
      </c>
      <c r="U226" s="6">
        <f t="shared" si="10"/>
        <v>-11179.51</v>
      </c>
      <c r="V226" s="9">
        <f t="shared" si="11"/>
        <v>2000</v>
      </c>
      <c r="W226" s="9">
        <f>MID(Table1[[#This Row],[Object]],1,2)*100</f>
        <v>2300</v>
      </c>
      <c r="X226" s="6" t="str">
        <f>VLOOKUP(Table1[[#This Row],[Program]],Program!$A$2:$B$269,2,FALSE)</f>
        <v>HUMAN RESOURCES</v>
      </c>
      <c r="Y226" s="6" t="str">
        <f>VLOOKUP(Table1[[#This Row],[2-Digit Object Code]],'Object Codes'!$C$2:$D$861,2,FALSE)</f>
        <v>NON-INSTRUCTION HOURLY CLASS.</v>
      </c>
    </row>
    <row r="227" spans="1:25" x14ac:dyDescent="0.25">
      <c r="A227" s="1" t="s">
        <v>8</v>
      </c>
      <c r="B227" s="1" t="s">
        <v>9</v>
      </c>
      <c r="C227" s="1" t="s">
        <v>10</v>
      </c>
      <c r="D227" s="1" t="s">
        <v>11</v>
      </c>
      <c r="E227" s="1" t="s">
        <v>117</v>
      </c>
      <c r="F227" s="1" t="s">
        <v>12</v>
      </c>
      <c r="G227" s="1" t="s">
        <v>25</v>
      </c>
      <c r="H227" s="1" t="s">
        <v>118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7536</v>
      </c>
      <c r="O227" s="3">
        <v>0</v>
      </c>
      <c r="P227" s="3">
        <v>7536</v>
      </c>
      <c r="Q227" s="3">
        <v>0</v>
      </c>
      <c r="R227" s="3">
        <v>0</v>
      </c>
      <c r="S227" s="3">
        <v>7536</v>
      </c>
      <c r="T227" s="6">
        <f t="shared" si="9"/>
        <v>7536</v>
      </c>
      <c r="U227" s="6">
        <f t="shared" si="10"/>
        <v>7536</v>
      </c>
      <c r="V227" s="9">
        <f t="shared" si="11"/>
        <v>3000</v>
      </c>
      <c r="W227" s="9">
        <f>MID(Table1[[#This Row],[Object]],1,2)*100</f>
        <v>3100</v>
      </c>
      <c r="X227" s="6" t="str">
        <f>VLOOKUP(Table1[[#This Row],[Program]],Program!$A$2:$B$269,2,FALSE)</f>
        <v>HUMAN RESOURCES</v>
      </c>
      <c r="Y227" s="6" t="str">
        <f>VLOOKUP(Table1[[#This Row],[2-Digit Object Code]],'Object Codes'!$C$2:$D$861,2,FALSE)</f>
        <v>CERTIFICATED RETIREMENT</v>
      </c>
    </row>
    <row r="228" spans="1:25" x14ac:dyDescent="0.25">
      <c r="A228" s="1" t="s">
        <v>8</v>
      </c>
      <c r="B228" s="1" t="s">
        <v>9</v>
      </c>
      <c r="C228" s="1" t="s">
        <v>10</v>
      </c>
      <c r="D228" s="1" t="s">
        <v>11</v>
      </c>
      <c r="E228" s="1" t="s">
        <v>117</v>
      </c>
      <c r="F228" s="1" t="s">
        <v>12</v>
      </c>
      <c r="G228" s="1" t="s">
        <v>26</v>
      </c>
      <c r="H228" s="1" t="s">
        <v>118</v>
      </c>
      <c r="I228" s="3">
        <v>413</v>
      </c>
      <c r="J228" s="3">
        <v>0</v>
      </c>
      <c r="K228" s="3">
        <v>413</v>
      </c>
      <c r="L228" s="3">
        <v>1001.09</v>
      </c>
      <c r="M228" s="3">
        <v>-588.09</v>
      </c>
      <c r="N228" s="3">
        <v>1435</v>
      </c>
      <c r="O228" s="3">
        <v>0</v>
      </c>
      <c r="P228" s="3">
        <v>1435</v>
      </c>
      <c r="Q228" s="3">
        <v>182.72</v>
      </c>
      <c r="R228" s="3">
        <v>0</v>
      </c>
      <c r="S228" s="3">
        <v>1252.28</v>
      </c>
      <c r="T228" s="6">
        <f t="shared" si="9"/>
        <v>1022</v>
      </c>
      <c r="U228" s="6">
        <f t="shared" si="10"/>
        <v>433.90999999999997</v>
      </c>
      <c r="V228" s="9">
        <f t="shared" si="11"/>
        <v>3000</v>
      </c>
      <c r="W228" s="9">
        <f>MID(Table1[[#This Row],[Object]],1,2)*100</f>
        <v>3100</v>
      </c>
      <c r="X228" s="6" t="str">
        <f>VLOOKUP(Table1[[#This Row],[Program]],Program!$A$2:$B$269,2,FALSE)</f>
        <v>HUMAN RESOURCES</v>
      </c>
      <c r="Y228" s="6" t="str">
        <f>VLOOKUP(Table1[[#This Row],[2-Digit Object Code]],'Object Codes'!$C$2:$D$861,2,FALSE)</f>
        <v>CERTIFICATED RETIREMENT</v>
      </c>
    </row>
    <row r="229" spans="1:25" x14ac:dyDescent="0.25">
      <c r="A229" s="1" t="s">
        <v>8</v>
      </c>
      <c r="B229" s="1" t="s">
        <v>9</v>
      </c>
      <c r="C229" s="1" t="s">
        <v>10</v>
      </c>
      <c r="D229" s="1" t="s">
        <v>11</v>
      </c>
      <c r="E229" s="1" t="s">
        <v>117</v>
      </c>
      <c r="F229" s="1" t="s">
        <v>12</v>
      </c>
      <c r="G229" s="1" t="s">
        <v>27</v>
      </c>
      <c r="H229" s="1" t="s">
        <v>118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7061.79</v>
      </c>
      <c r="O229" s="3">
        <v>0</v>
      </c>
      <c r="P229" s="3">
        <v>7061.79</v>
      </c>
      <c r="Q229" s="3">
        <v>0</v>
      </c>
      <c r="R229" s="3">
        <v>0</v>
      </c>
      <c r="S229" s="3">
        <v>7061.79</v>
      </c>
      <c r="T229" s="6">
        <f t="shared" si="9"/>
        <v>7061.79</v>
      </c>
      <c r="U229" s="6">
        <f t="shared" si="10"/>
        <v>7061.79</v>
      </c>
      <c r="V229" s="9">
        <f t="shared" si="11"/>
        <v>3000</v>
      </c>
      <c r="W229" s="9">
        <f>MID(Table1[[#This Row],[Object]],1,2)*100</f>
        <v>3200</v>
      </c>
      <c r="X229" s="6" t="str">
        <f>VLOOKUP(Table1[[#This Row],[Program]],Program!$A$2:$B$269,2,FALSE)</f>
        <v>HUMAN RESOURCES</v>
      </c>
      <c r="Y229" s="6" t="str">
        <f>VLOOKUP(Table1[[#This Row],[2-Digit Object Code]],'Object Codes'!$C$2:$D$861,2,FALSE)</f>
        <v>CLASSIFIED RETIREMENT</v>
      </c>
    </row>
    <row r="230" spans="1:25" x14ac:dyDescent="0.25">
      <c r="A230" s="1" t="s">
        <v>8</v>
      </c>
      <c r="B230" s="1" t="s">
        <v>9</v>
      </c>
      <c r="C230" s="1" t="s">
        <v>10</v>
      </c>
      <c r="D230" s="1" t="s">
        <v>11</v>
      </c>
      <c r="E230" s="1" t="s">
        <v>117</v>
      </c>
      <c r="F230" s="1" t="s">
        <v>12</v>
      </c>
      <c r="G230" s="1" t="s">
        <v>28</v>
      </c>
      <c r="H230" s="1" t="s">
        <v>118</v>
      </c>
      <c r="I230" s="3">
        <v>44520</v>
      </c>
      <c r="J230" s="3">
        <v>0</v>
      </c>
      <c r="K230" s="3">
        <v>44520</v>
      </c>
      <c r="L230" s="3">
        <v>43188.639999999999</v>
      </c>
      <c r="M230" s="3">
        <v>1331.36</v>
      </c>
      <c r="N230" s="3">
        <v>54349.09</v>
      </c>
      <c r="O230" s="3">
        <v>0</v>
      </c>
      <c r="P230" s="3">
        <v>54349.09</v>
      </c>
      <c r="Q230" s="3">
        <v>18164.82</v>
      </c>
      <c r="R230" s="3">
        <v>0</v>
      </c>
      <c r="S230" s="3">
        <v>36184.269999999997</v>
      </c>
      <c r="T230" s="6">
        <f t="shared" si="9"/>
        <v>9829.0899999999965</v>
      </c>
      <c r="U230" s="6">
        <f t="shared" si="10"/>
        <v>11160.449999999997</v>
      </c>
      <c r="V230" s="9">
        <f t="shared" si="11"/>
        <v>3000</v>
      </c>
      <c r="W230" s="9">
        <f>MID(Table1[[#This Row],[Object]],1,2)*100</f>
        <v>3200</v>
      </c>
      <c r="X230" s="6" t="str">
        <f>VLOOKUP(Table1[[#This Row],[Program]],Program!$A$2:$B$269,2,FALSE)</f>
        <v>HUMAN RESOURCES</v>
      </c>
      <c r="Y230" s="6" t="str">
        <f>VLOOKUP(Table1[[#This Row],[2-Digit Object Code]],'Object Codes'!$C$2:$D$861,2,FALSE)</f>
        <v>CLASSIFIED RETIREMENT</v>
      </c>
    </row>
    <row r="231" spans="1:25" x14ac:dyDescent="0.25">
      <c r="A231" s="1" t="s">
        <v>8</v>
      </c>
      <c r="B231" s="1" t="s">
        <v>9</v>
      </c>
      <c r="C231" s="1" t="s">
        <v>10</v>
      </c>
      <c r="D231" s="1" t="s">
        <v>11</v>
      </c>
      <c r="E231" s="1" t="s">
        <v>117</v>
      </c>
      <c r="F231" s="1" t="s">
        <v>12</v>
      </c>
      <c r="G231" s="1" t="s">
        <v>100</v>
      </c>
      <c r="H231" s="1" t="s">
        <v>118</v>
      </c>
      <c r="I231" s="3">
        <v>16154</v>
      </c>
      <c r="J231" s="3">
        <v>-13000</v>
      </c>
      <c r="K231" s="3">
        <v>3154</v>
      </c>
      <c r="L231" s="3">
        <v>2692.53</v>
      </c>
      <c r="M231" s="3">
        <v>461.47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6">
        <f t="shared" si="9"/>
        <v>-16154</v>
      </c>
      <c r="U231" s="6">
        <f t="shared" si="10"/>
        <v>-2692.53</v>
      </c>
      <c r="V231" s="9">
        <f t="shared" si="11"/>
        <v>3000</v>
      </c>
      <c r="W231" s="9">
        <f>MID(Table1[[#This Row],[Object]],1,2)*100</f>
        <v>3200</v>
      </c>
      <c r="X231" s="6" t="str">
        <f>VLOOKUP(Table1[[#This Row],[Program]],Program!$A$2:$B$269,2,FALSE)</f>
        <v>HUMAN RESOURCES</v>
      </c>
      <c r="Y231" s="6" t="str">
        <f>VLOOKUP(Table1[[#This Row],[2-Digit Object Code]],'Object Codes'!$C$2:$D$861,2,FALSE)</f>
        <v>CLASSIFIED RETIREMENT</v>
      </c>
    </row>
    <row r="232" spans="1:25" x14ac:dyDescent="0.25">
      <c r="A232" s="1" t="s">
        <v>8</v>
      </c>
      <c r="B232" s="1" t="s">
        <v>9</v>
      </c>
      <c r="C232" s="1" t="s">
        <v>10</v>
      </c>
      <c r="D232" s="1" t="s">
        <v>11</v>
      </c>
      <c r="E232" s="1" t="s">
        <v>117</v>
      </c>
      <c r="F232" s="1" t="s">
        <v>12</v>
      </c>
      <c r="G232" s="1" t="s">
        <v>120</v>
      </c>
      <c r="H232" s="1" t="s">
        <v>118</v>
      </c>
      <c r="I232" s="3">
        <v>0</v>
      </c>
      <c r="J232" s="3">
        <v>0</v>
      </c>
      <c r="K232" s="3">
        <v>0</v>
      </c>
      <c r="L232" s="3">
        <v>78.5</v>
      </c>
      <c r="M232" s="3">
        <v>-78.5</v>
      </c>
      <c r="N232" s="3">
        <v>0</v>
      </c>
      <c r="O232" s="3">
        <v>0</v>
      </c>
      <c r="P232" s="3">
        <v>0</v>
      </c>
      <c r="Q232" s="3">
        <v>5.77</v>
      </c>
      <c r="R232" s="3">
        <v>0</v>
      </c>
      <c r="S232" s="3">
        <v>-5.77</v>
      </c>
      <c r="T232" s="6">
        <f t="shared" si="9"/>
        <v>0</v>
      </c>
      <c r="U232" s="6">
        <f t="shared" si="10"/>
        <v>-78.5</v>
      </c>
      <c r="V232" s="9">
        <f t="shared" si="11"/>
        <v>3000</v>
      </c>
      <c r="W232" s="9">
        <f>MID(Table1[[#This Row],[Object]],1,2)*100</f>
        <v>3200</v>
      </c>
      <c r="X232" s="6" t="str">
        <f>VLOOKUP(Table1[[#This Row],[Program]],Program!$A$2:$B$269,2,FALSE)</f>
        <v>HUMAN RESOURCES</v>
      </c>
      <c r="Y232" s="6" t="str">
        <f>VLOOKUP(Table1[[#This Row],[2-Digit Object Code]],'Object Codes'!$C$2:$D$861,2,FALSE)</f>
        <v>CLASSIFIED RETIREMENT</v>
      </c>
    </row>
    <row r="233" spans="1:25" x14ac:dyDescent="0.25">
      <c r="A233" s="1" t="s">
        <v>8</v>
      </c>
      <c r="B233" s="1" t="s">
        <v>9</v>
      </c>
      <c r="C233" s="1" t="s">
        <v>10</v>
      </c>
      <c r="D233" s="1" t="s">
        <v>11</v>
      </c>
      <c r="E233" s="1" t="s">
        <v>117</v>
      </c>
      <c r="F233" s="1" t="s">
        <v>12</v>
      </c>
      <c r="G233" s="1" t="s">
        <v>87</v>
      </c>
      <c r="H233" s="1" t="s">
        <v>118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3723.56</v>
      </c>
      <c r="O233" s="3">
        <v>0</v>
      </c>
      <c r="P233" s="3">
        <v>3723.56</v>
      </c>
      <c r="Q233" s="3">
        <v>0</v>
      </c>
      <c r="R233" s="3">
        <v>0</v>
      </c>
      <c r="S233" s="3">
        <v>3723.56</v>
      </c>
      <c r="T233" s="6">
        <f t="shared" si="9"/>
        <v>3723.56</v>
      </c>
      <c r="U233" s="6">
        <f t="shared" si="10"/>
        <v>3723.56</v>
      </c>
      <c r="V233" s="9">
        <f t="shared" si="11"/>
        <v>3000</v>
      </c>
      <c r="W233" s="9">
        <f>MID(Table1[[#This Row],[Object]],1,2)*100</f>
        <v>3300</v>
      </c>
      <c r="X233" s="6" t="str">
        <f>VLOOKUP(Table1[[#This Row],[Program]],Program!$A$2:$B$269,2,FALSE)</f>
        <v>HUMAN RESOURCES</v>
      </c>
      <c r="Y233" s="6" t="str">
        <f>VLOOKUP(Table1[[#This Row],[2-Digit Object Code]],'Object Codes'!$C$2:$D$861,2,FALSE)</f>
        <v>OASDHI/FICA</v>
      </c>
    </row>
    <row r="234" spans="1:25" x14ac:dyDescent="0.25">
      <c r="A234" s="1" t="s">
        <v>8</v>
      </c>
      <c r="B234" s="1" t="s">
        <v>9</v>
      </c>
      <c r="C234" s="1" t="s">
        <v>10</v>
      </c>
      <c r="D234" s="1" t="s">
        <v>11</v>
      </c>
      <c r="E234" s="1" t="s">
        <v>117</v>
      </c>
      <c r="F234" s="1" t="s">
        <v>12</v>
      </c>
      <c r="G234" s="1" t="s">
        <v>29</v>
      </c>
      <c r="H234" s="1" t="s">
        <v>118</v>
      </c>
      <c r="I234" s="3">
        <v>24464</v>
      </c>
      <c r="J234" s="3">
        <v>0</v>
      </c>
      <c r="K234" s="3">
        <v>24464</v>
      </c>
      <c r="L234" s="3">
        <v>24375.25</v>
      </c>
      <c r="M234" s="3">
        <v>88.75</v>
      </c>
      <c r="N234" s="3">
        <v>29005.84</v>
      </c>
      <c r="O234" s="3">
        <v>0</v>
      </c>
      <c r="P234" s="3">
        <v>29005.84</v>
      </c>
      <c r="Q234" s="3">
        <v>10265.94</v>
      </c>
      <c r="R234" s="3">
        <v>0</v>
      </c>
      <c r="S234" s="3">
        <v>18739.900000000001</v>
      </c>
      <c r="T234" s="6">
        <f t="shared" si="9"/>
        <v>4541.84</v>
      </c>
      <c r="U234" s="6">
        <f t="shared" si="10"/>
        <v>4630.59</v>
      </c>
      <c r="V234" s="9">
        <f t="shared" si="11"/>
        <v>3000</v>
      </c>
      <c r="W234" s="9">
        <f>MID(Table1[[#This Row],[Object]],1,2)*100</f>
        <v>3300</v>
      </c>
      <c r="X234" s="6" t="str">
        <f>VLOOKUP(Table1[[#This Row],[Program]],Program!$A$2:$B$269,2,FALSE)</f>
        <v>HUMAN RESOURCES</v>
      </c>
      <c r="Y234" s="6" t="str">
        <f>VLOOKUP(Table1[[#This Row],[2-Digit Object Code]],'Object Codes'!$C$2:$D$861,2,FALSE)</f>
        <v>OASDHI/FICA</v>
      </c>
    </row>
    <row r="235" spans="1:25" x14ac:dyDescent="0.25">
      <c r="A235" s="1" t="s">
        <v>8</v>
      </c>
      <c r="B235" s="1" t="s">
        <v>9</v>
      </c>
      <c r="C235" s="1" t="s">
        <v>10</v>
      </c>
      <c r="D235" s="1" t="s">
        <v>11</v>
      </c>
      <c r="E235" s="1" t="s">
        <v>117</v>
      </c>
      <c r="F235" s="1" t="s">
        <v>12</v>
      </c>
      <c r="G235" s="1" t="s">
        <v>101</v>
      </c>
      <c r="H235" s="1" t="s">
        <v>118</v>
      </c>
      <c r="I235" s="3">
        <v>9498</v>
      </c>
      <c r="J235" s="3">
        <v>-8000</v>
      </c>
      <c r="K235" s="3">
        <v>1498</v>
      </c>
      <c r="L235" s="3">
        <v>1496.71</v>
      </c>
      <c r="M235" s="3">
        <v>1.29</v>
      </c>
      <c r="N235" s="3">
        <v>0</v>
      </c>
      <c r="O235" s="3">
        <v>0</v>
      </c>
      <c r="P235" s="3">
        <v>0</v>
      </c>
      <c r="Q235" s="3">
        <v>83.63</v>
      </c>
      <c r="R235" s="3">
        <v>0</v>
      </c>
      <c r="S235" s="3">
        <v>-83.63</v>
      </c>
      <c r="T235" s="6">
        <f t="shared" si="9"/>
        <v>-9498</v>
      </c>
      <c r="U235" s="6">
        <f t="shared" si="10"/>
        <v>-1496.71</v>
      </c>
      <c r="V235" s="9">
        <f t="shared" si="11"/>
        <v>3000</v>
      </c>
      <c r="W235" s="9">
        <f>MID(Table1[[#This Row],[Object]],1,2)*100</f>
        <v>3300</v>
      </c>
      <c r="X235" s="6" t="str">
        <f>VLOOKUP(Table1[[#This Row],[Program]],Program!$A$2:$B$269,2,FALSE)</f>
        <v>HUMAN RESOURCES</v>
      </c>
      <c r="Y235" s="6" t="str">
        <f>VLOOKUP(Table1[[#This Row],[2-Digit Object Code]],'Object Codes'!$C$2:$D$861,2,FALSE)</f>
        <v>OASDHI/FICA</v>
      </c>
    </row>
    <row r="236" spans="1:25" x14ac:dyDescent="0.25">
      <c r="A236" s="1" t="s">
        <v>8</v>
      </c>
      <c r="B236" s="1" t="s">
        <v>9</v>
      </c>
      <c r="C236" s="1" t="s">
        <v>10</v>
      </c>
      <c r="D236" s="1" t="s">
        <v>11</v>
      </c>
      <c r="E236" s="1" t="s">
        <v>117</v>
      </c>
      <c r="F236" s="1" t="s">
        <v>12</v>
      </c>
      <c r="G236" s="1" t="s">
        <v>102</v>
      </c>
      <c r="H236" s="1" t="s">
        <v>118</v>
      </c>
      <c r="I236" s="3">
        <v>74</v>
      </c>
      <c r="J236" s="3">
        <v>0</v>
      </c>
      <c r="K236" s="3">
        <v>74</v>
      </c>
      <c r="L236" s="3">
        <v>53.6</v>
      </c>
      <c r="M236" s="3">
        <v>20.399999999999999</v>
      </c>
      <c r="N236" s="3">
        <v>0</v>
      </c>
      <c r="O236" s="3">
        <v>0</v>
      </c>
      <c r="P236" s="3">
        <v>0</v>
      </c>
      <c r="Q236" s="3">
        <v>3.04</v>
      </c>
      <c r="R236" s="3">
        <v>0</v>
      </c>
      <c r="S236" s="3">
        <v>-3.04</v>
      </c>
      <c r="T236" s="6">
        <f t="shared" si="9"/>
        <v>-74</v>
      </c>
      <c r="U236" s="6">
        <f t="shared" si="10"/>
        <v>-53.6</v>
      </c>
      <c r="V236" s="9">
        <f t="shared" si="11"/>
        <v>3000</v>
      </c>
      <c r="W236" s="9">
        <f>MID(Table1[[#This Row],[Object]],1,2)*100</f>
        <v>3300</v>
      </c>
      <c r="X236" s="6" t="str">
        <f>VLOOKUP(Table1[[#This Row],[Program]],Program!$A$2:$B$269,2,FALSE)</f>
        <v>HUMAN RESOURCES</v>
      </c>
      <c r="Y236" s="6" t="str">
        <f>VLOOKUP(Table1[[#This Row],[2-Digit Object Code]],'Object Codes'!$C$2:$D$861,2,FALSE)</f>
        <v>OASDHI/FICA</v>
      </c>
    </row>
    <row r="237" spans="1:25" x14ac:dyDescent="0.25">
      <c r="A237" s="1" t="s">
        <v>8</v>
      </c>
      <c r="B237" s="1" t="s">
        <v>9</v>
      </c>
      <c r="C237" s="1" t="s">
        <v>10</v>
      </c>
      <c r="D237" s="1" t="s">
        <v>11</v>
      </c>
      <c r="E237" s="1" t="s">
        <v>117</v>
      </c>
      <c r="F237" s="1" t="s">
        <v>12</v>
      </c>
      <c r="G237" s="1" t="s">
        <v>30</v>
      </c>
      <c r="H237" s="1" t="s">
        <v>118</v>
      </c>
      <c r="I237" s="3">
        <v>8757</v>
      </c>
      <c r="J237" s="3">
        <v>0</v>
      </c>
      <c r="K237" s="3">
        <v>8757</v>
      </c>
      <c r="L237" s="3">
        <v>6402.03</v>
      </c>
      <c r="M237" s="3">
        <v>2354.9699999999998</v>
      </c>
      <c r="N237" s="3">
        <v>9102.5300000000007</v>
      </c>
      <c r="O237" s="3">
        <v>0</v>
      </c>
      <c r="P237" s="3">
        <v>9102.5300000000007</v>
      </c>
      <c r="Q237" s="3">
        <v>2816.22</v>
      </c>
      <c r="R237" s="3">
        <v>0</v>
      </c>
      <c r="S237" s="3">
        <v>6286.31</v>
      </c>
      <c r="T237" s="6">
        <f t="shared" si="9"/>
        <v>345.53000000000065</v>
      </c>
      <c r="U237" s="6">
        <f t="shared" si="10"/>
        <v>2700.5000000000009</v>
      </c>
      <c r="V237" s="9">
        <f t="shared" si="11"/>
        <v>3000</v>
      </c>
      <c r="W237" s="9">
        <f>MID(Table1[[#This Row],[Object]],1,2)*100</f>
        <v>3300</v>
      </c>
      <c r="X237" s="6" t="str">
        <f>VLOOKUP(Table1[[#This Row],[Program]],Program!$A$2:$B$269,2,FALSE)</f>
        <v>HUMAN RESOURCES</v>
      </c>
      <c r="Y237" s="6" t="str">
        <f>VLOOKUP(Table1[[#This Row],[2-Digit Object Code]],'Object Codes'!$C$2:$D$861,2,FALSE)</f>
        <v>OASDHI/FICA</v>
      </c>
    </row>
    <row r="238" spans="1:25" x14ac:dyDescent="0.25">
      <c r="A238" s="1" t="s">
        <v>8</v>
      </c>
      <c r="B238" s="1" t="s">
        <v>9</v>
      </c>
      <c r="C238" s="1" t="s">
        <v>10</v>
      </c>
      <c r="D238" s="1" t="s">
        <v>11</v>
      </c>
      <c r="E238" s="1" t="s">
        <v>117</v>
      </c>
      <c r="F238" s="1" t="s">
        <v>12</v>
      </c>
      <c r="G238" s="1" t="s">
        <v>31</v>
      </c>
      <c r="H238" s="1" t="s">
        <v>118</v>
      </c>
      <c r="I238" s="3">
        <v>0</v>
      </c>
      <c r="J238" s="3">
        <v>0</v>
      </c>
      <c r="K238" s="3">
        <v>0</v>
      </c>
      <c r="L238" s="3">
        <v>8.19</v>
      </c>
      <c r="M238" s="3">
        <v>-8.19</v>
      </c>
      <c r="N238" s="3">
        <v>0</v>
      </c>
      <c r="O238" s="3">
        <v>0</v>
      </c>
      <c r="P238" s="3">
        <v>0</v>
      </c>
      <c r="Q238" s="3">
        <v>331.27</v>
      </c>
      <c r="R238" s="3">
        <v>0</v>
      </c>
      <c r="S238" s="3">
        <v>-331.27</v>
      </c>
      <c r="T238" s="6">
        <f t="shared" si="9"/>
        <v>0</v>
      </c>
      <c r="U238" s="6">
        <f t="shared" si="10"/>
        <v>-8.19</v>
      </c>
      <c r="V238" s="9">
        <f t="shared" si="11"/>
        <v>3000</v>
      </c>
      <c r="W238" s="9">
        <f>MID(Table1[[#This Row],[Object]],1,2)*100</f>
        <v>3300</v>
      </c>
      <c r="X238" s="6" t="str">
        <f>VLOOKUP(Table1[[#This Row],[Program]],Program!$A$2:$B$269,2,FALSE)</f>
        <v>HUMAN RESOURCES</v>
      </c>
      <c r="Y238" s="6" t="str">
        <f>VLOOKUP(Table1[[#This Row],[2-Digit Object Code]],'Object Codes'!$C$2:$D$861,2,FALSE)</f>
        <v>OASDHI/FICA</v>
      </c>
    </row>
    <row r="239" spans="1:25" x14ac:dyDescent="0.25">
      <c r="A239" s="1" t="s">
        <v>8</v>
      </c>
      <c r="B239" s="1" t="s">
        <v>9</v>
      </c>
      <c r="C239" s="1" t="s">
        <v>10</v>
      </c>
      <c r="D239" s="1" t="s">
        <v>11</v>
      </c>
      <c r="E239" s="1" t="s">
        <v>117</v>
      </c>
      <c r="F239" s="1" t="s">
        <v>12</v>
      </c>
      <c r="G239" s="1" t="s">
        <v>78</v>
      </c>
      <c r="H239" s="1" t="s">
        <v>118</v>
      </c>
      <c r="I239" s="3">
        <v>650</v>
      </c>
      <c r="J239" s="3">
        <v>0</v>
      </c>
      <c r="K239" s="3">
        <v>650</v>
      </c>
      <c r="L239" s="3">
        <v>0</v>
      </c>
      <c r="M239" s="3">
        <v>650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6">
        <f t="shared" si="9"/>
        <v>-650</v>
      </c>
      <c r="U239" s="6">
        <f t="shared" si="10"/>
        <v>0</v>
      </c>
      <c r="V239" s="9">
        <f t="shared" si="11"/>
        <v>3000</v>
      </c>
      <c r="W239" s="9">
        <f>MID(Table1[[#This Row],[Object]],1,2)*100</f>
        <v>3400</v>
      </c>
      <c r="X239" s="6" t="str">
        <f>VLOOKUP(Table1[[#This Row],[Program]],Program!$A$2:$B$269,2,FALSE)</f>
        <v>HUMAN RESOURCES</v>
      </c>
      <c r="Y239" s="6" t="str">
        <f>VLOOKUP(Table1[[#This Row],[2-Digit Object Code]],'Object Codes'!$C$2:$D$861,2,FALSE)</f>
        <v>HEALTH AND WELFARE BENEFITS</v>
      </c>
    </row>
    <row r="240" spans="1:25" x14ac:dyDescent="0.25">
      <c r="A240" s="1" t="s">
        <v>8</v>
      </c>
      <c r="B240" s="1" t="s">
        <v>9</v>
      </c>
      <c r="C240" s="1" t="s">
        <v>10</v>
      </c>
      <c r="D240" s="1" t="s">
        <v>11</v>
      </c>
      <c r="E240" s="1" t="s">
        <v>117</v>
      </c>
      <c r="F240" s="1" t="s">
        <v>12</v>
      </c>
      <c r="G240" s="1" t="s">
        <v>32</v>
      </c>
      <c r="H240" s="1" t="s">
        <v>118</v>
      </c>
      <c r="I240" s="3">
        <v>5209</v>
      </c>
      <c r="J240" s="3">
        <v>0</v>
      </c>
      <c r="K240" s="3">
        <v>5209</v>
      </c>
      <c r="L240" s="3">
        <v>3499.46</v>
      </c>
      <c r="M240" s="3">
        <v>1709.54</v>
      </c>
      <c r="N240" s="3">
        <v>6403.05</v>
      </c>
      <c r="O240" s="3">
        <v>0</v>
      </c>
      <c r="P240" s="3">
        <v>6403.05</v>
      </c>
      <c r="Q240" s="3">
        <v>1829.85</v>
      </c>
      <c r="R240" s="3">
        <v>0</v>
      </c>
      <c r="S240" s="3">
        <v>4573.2</v>
      </c>
      <c r="T240" s="6">
        <f t="shared" si="9"/>
        <v>1194.0500000000002</v>
      </c>
      <c r="U240" s="6">
        <f t="shared" si="10"/>
        <v>2903.59</v>
      </c>
      <c r="V240" s="9">
        <f t="shared" si="11"/>
        <v>3000</v>
      </c>
      <c r="W240" s="9">
        <f>MID(Table1[[#This Row],[Object]],1,2)*100</f>
        <v>3400</v>
      </c>
      <c r="X240" s="6" t="str">
        <f>VLOOKUP(Table1[[#This Row],[Program]],Program!$A$2:$B$269,2,FALSE)</f>
        <v>HUMAN RESOURCES</v>
      </c>
      <c r="Y240" s="6" t="str">
        <f>VLOOKUP(Table1[[#This Row],[2-Digit Object Code]],'Object Codes'!$C$2:$D$861,2,FALSE)</f>
        <v>HEALTH AND WELFARE BENEFITS</v>
      </c>
    </row>
    <row r="241" spans="1:25" x14ac:dyDescent="0.25">
      <c r="A241" s="1" t="s">
        <v>8</v>
      </c>
      <c r="B241" s="1" t="s">
        <v>9</v>
      </c>
      <c r="C241" s="1" t="s">
        <v>10</v>
      </c>
      <c r="D241" s="1" t="s">
        <v>11</v>
      </c>
      <c r="E241" s="1" t="s">
        <v>117</v>
      </c>
      <c r="F241" s="1" t="s">
        <v>12</v>
      </c>
      <c r="G241" s="1" t="s">
        <v>33</v>
      </c>
      <c r="H241" s="1" t="s">
        <v>118</v>
      </c>
      <c r="I241" s="3">
        <v>26514</v>
      </c>
      <c r="J241" s="3">
        <v>-26000</v>
      </c>
      <c r="K241" s="3">
        <v>514</v>
      </c>
      <c r="L241" s="3">
        <v>0</v>
      </c>
      <c r="M241" s="3">
        <v>514</v>
      </c>
      <c r="N241" s="3">
        <v>31569.48</v>
      </c>
      <c r="O241" s="3">
        <v>0</v>
      </c>
      <c r="P241" s="3">
        <v>31569.48</v>
      </c>
      <c r="Q241" s="3">
        <v>0</v>
      </c>
      <c r="R241" s="3">
        <v>0</v>
      </c>
      <c r="S241" s="3">
        <v>31569.48</v>
      </c>
      <c r="T241" s="6">
        <f t="shared" si="9"/>
        <v>5055.4799999999996</v>
      </c>
      <c r="U241" s="6">
        <f t="shared" si="10"/>
        <v>31569.48</v>
      </c>
      <c r="V241" s="9">
        <f t="shared" si="11"/>
        <v>3000</v>
      </c>
      <c r="W241" s="9">
        <f>MID(Table1[[#This Row],[Object]],1,2)*100</f>
        <v>3400</v>
      </c>
      <c r="X241" s="6" t="str">
        <f>VLOOKUP(Table1[[#This Row],[Program]],Program!$A$2:$B$269,2,FALSE)</f>
        <v>HUMAN RESOURCES</v>
      </c>
      <c r="Y241" s="6" t="str">
        <f>VLOOKUP(Table1[[#This Row],[2-Digit Object Code]],'Object Codes'!$C$2:$D$861,2,FALSE)</f>
        <v>HEALTH AND WELFARE BENEFITS</v>
      </c>
    </row>
    <row r="242" spans="1:25" x14ac:dyDescent="0.25">
      <c r="A242" s="1" t="s">
        <v>8</v>
      </c>
      <c r="B242" s="1" t="s">
        <v>9</v>
      </c>
      <c r="C242" s="1" t="s">
        <v>10</v>
      </c>
      <c r="D242" s="1" t="s">
        <v>11</v>
      </c>
      <c r="E242" s="1" t="s">
        <v>117</v>
      </c>
      <c r="F242" s="1" t="s">
        <v>12</v>
      </c>
      <c r="G242" s="1" t="s">
        <v>35</v>
      </c>
      <c r="H242" s="1" t="s">
        <v>118</v>
      </c>
      <c r="I242" s="3">
        <v>54950</v>
      </c>
      <c r="J242" s="3">
        <v>0</v>
      </c>
      <c r="K242" s="3">
        <v>54950</v>
      </c>
      <c r="L242" s="3">
        <v>62950.52</v>
      </c>
      <c r="M242" s="3">
        <v>-8000.52</v>
      </c>
      <c r="N242" s="3">
        <v>57473</v>
      </c>
      <c r="O242" s="3">
        <v>0</v>
      </c>
      <c r="P242" s="3">
        <v>57473</v>
      </c>
      <c r="Q242" s="3">
        <v>30074.45</v>
      </c>
      <c r="R242" s="3">
        <v>0</v>
      </c>
      <c r="S242" s="3">
        <v>27398.55</v>
      </c>
      <c r="T242" s="6">
        <f t="shared" si="9"/>
        <v>2523</v>
      </c>
      <c r="U242" s="6">
        <f t="shared" si="10"/>
        <v>-5477.5199999999968</v>
      </c>
      <c r="V242" s="9">
        <f t="shared" si="11"/>
        <v>3000</v>
      </c>
      <c r="W242" s="9">
        <f>MID(Table1[[#This Row],[Object]],1,2)*100</f>
        <v>3400</v>
      </c>
      <c r="X242" s="6" t="str">
        <f>VLOOKUP(Table1[[#This Row],[Program]],Program!$A$2:$B$269,2,FALSE)</f>
        <v>HUMAN RESOURCES</v>
      </c>
      <c r="Y242" s="6" t="str">
        <f>VLOOKUP(Table1[[#This Row],[2-Digit Object Code]],'Object Codes'!$C$2:$D$861,2,FALSE)</f>
        <v>HEALTH AND WELFARE BENEFITS</v>
      </c>
    </row>
    <row r="243" spans="1:25" x14ac:dyDescent="0.25">
      <c r="A243" s="1" t="s">
        <v>8</v>
      </c>
      <c r="B243" s="1" t="s">
        <v>9</v>
      </c>
      <c r="C243" s="1" t="s">
        <v>10</v>
      </c>
      <c r="D243" s="1" t="s">
        <v>11</v>
      </c>
      <c r="E243" s="1" t="s">
        <v>117</v>
      </c>
      <c r="F243" s="1" t="s">
        <v>12</v>
      </c>
      <c r="G243" s="1" t="s">
        <v>36</v>
      </c>
      <c r="H243" s="1" t="s">
        <v>118</v>
      </c>
      <c r="I243" s="3">
        <v>1506</v>
      </c>
      <c r="J243" s="3">
        <v>0</v>
      </c>
      <c r="K243" s="3">
        <v>1506</v>
      </c>
      <c r="L243" s="3">
        <v>1201.31</v>
      </c>
      <c r="M243" s="3">
        <v>304.69</v>
      </c>
      <c r="N243" s="3">
        <v>1398.09</v>
      </c>
      <c r="O243" s="3">
        <v>0</v>
      </c>
      <c r="P243" s="3">
        <v>1398.09</v>
      </c>
      <c r="Q243" s="3">
        <v>482.1</v>
      </c>
      <c r="R243" s="3">
        <v>0</v>
      </c>
      <c r="S243" s="3">
        <v>915.99</v>
      </c>
      <c r="T243" s="6">
        <f t="shared" si="9"/>
        <v>-107.91000000000008</v>
      </c>
      <c r="U243" s="6">
        <f t="shared" si="10"/>
        <v>196.77999999999997</v>
      </c>
      <c r="V243" s="9">
        <f t="shared" si="11"/>
        <v>3000</v>
      </c>
      <c r="W243" s="9">
        <f>MID(Table1[[#This Row],[Object]],1,2)*100</f>
        <v>3400</v>
      </c>
      <c r="X243" s="6" t="str">
        <f>VLOOKUP(Table1[[#This Row],[Program]],Program!$A$2:$B$269,2,FALSE)</f>
        <v>HUMAN RESOURCES</v>
      </c>
      <c r="Y243" s="6" t="str">
        <f>VLOOKUP(Table1[[#This Row],[2-Digit Object Code]],'Object Codes'!$C$2:$D$861,2,FALSE)</f>
        <v>HEALTH AND WELFARE BENEFITS</v>
      </c>
    </row>
    <row r="244" spans="1:25" x14ac:dyDescent="0.25">
      <c r="A244" s="1" t="s">
        <v>8</v>
      </c>
      <c r="B244" s="1" t="s">
        <v>9</v>
      </c>
      <c r="C244" s="1" t="s">
        <v>10</v>
      </c>
      <c r="D244" s="1" t="s">
        <v>11</v>
      </c>
      <c r="E244" s="1" t="s">
        <v>117</v>
      </c>
      <c r="F244" s="1" t="s">
        <v>12</v>
      </c>
      <c r="G244" s="1" t="s">
        <v>103</v>
      </c>
      <c r="H244" s="1" t="s">
        <v>118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7015</v>
      </c>
      <c r="O244" s="3">
        <v>0</v>
      </c>
      <c r="P244" s="3">
        <v>7015</v>
      </c>
      <c r="Q244" s="3">
        <v>0</v>
      </c>
      <c r="R244" s="3">
        <v>0</v>
      </c>
      <c r="S244" s="3">
        <v>7015</v>
      </c>
      <c r="T244" s="6">
        <f t="shared" si="9"/>
        <v>7015</v>
      </c>
      <c r="U244" s="6">
        <f t="shared" si="10"/>
        <v>7015</v>
      </c>
      <c r="V244" s="9">
        <f t="shared" si="11"/>
        <v>3000</v>
      </c>
      <c r="W244" s="9">
        <f>MID(Table1[[#This Row],[Object]],1,2)*100</f>
        <v>3400</v>
      </c>
      <c r="X244" s="6" t="str">
        <f>VLOOKUP(Table1[[#This Row],[Program]],Program!$A$2:$B$269,2,FALSE)</f>
        <v>HUMAN RESOURCES</v>
      </c>
      <c r="Y244" s="6" t="str">
        <f>VLOOKUP(Table1[[#This Row],[2-Digit Object Code]],'Object Codes'!$C$2:$D$861,2,FALSE)</f>
        <v>HEALTH AND WELFARE BENEFITS</v>
      </c>
    </row>
    <row r="245" spans="1:25" x14ac:dyDescent="0.25">
      <c r="A245" s="1" t="s">
        <v>8</v>
      </c>
      <c r="B245" s="1" t="s">
        <v>9</v>
      </c>
      <c r="C245" s="1" t="s">
        <v>10</v>
      </c>
      <c r="D245" s="1" t="s">
        <v>11</v>
      </c>
      <c r="E245" s="1" t="s">
        <v>117</v>
      </c>
      <c r="F245" s="1" t="s">
        <v>12</v>
      </c>
      <c r="G245" s="1" t="s">
        <v>37</v>
      </c>
      <c r="H245" s="1" t="s">
        <v>118</v>
      </c>
      <c r="I245" s="3">
        <v>13257</v>
      </c>
      <c r="J245" s="3">
        <v>-11000</v>
      </c>
      <c r="K245" s="3">
        <v>2257</v>
      </c>
      <c r="L245" s="3">
        <v>2209.54</v>
      </c>
      <c r="M245" s="3">
        <v>47.46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6">
        <f t="shared" si="9"/>
        <v>-13257</v>
      </c>
      <c r="U245" s="6">
        <f t="shared" si="10"/>
        <v>-2209.54</v>
      </c>
      <c r="V245" s="9">
        <f t="shared" si="11"/>
        <v>3000</v>
      </c>
      <c r="W245" s="9">
        <f>MID(Table1[[#This Row],[Object]],1,2)*100</f>
        <v>3400</v>
      </c>
      <c r="X245" s="6" t="str">
        <f>VLOOKUP(Table1[[#This Row],[Program]],Program!$A$2:$B$269,2,FALSE)</f>
        <v>HUMAN RESOURCES</v>
      </c>
      <c r="Y245" s="6" t="str">
        <f>VLOOKUP(Table1[[#This Row],[2-Digit Object Code]],'Object Codes'!$C$2:$D$861,2,FALSE)</f>
        <v>HEALTH AND WELFARE BENEFITS</v>
      </c>
    </row>
    <row r="246" spans="1:25" x14ac:dyDescent="0.25">
      <c r="A246" s="1" t="s">
        <v>8</v>
      </c>
      <c r="B246" s="1" t="s">
        <v>9</v>
      </c>
      <c r="C246" s="1" t="s">
        <v>10</v>
      </c>
      <c r="D246" s="1" t="s">
        <v>11</v>
      </c>
      <c r="E246" s="1" t="s">
        <v>117</v>
      </c>
      <c r="F246" s="1" t="s">
        <v>12</v>
      </c>
      <c r="G246" s="1" t="s">
        <v>38</v>
      </c>
      <c r="H246" s="1" t="s">
        <v>118</v>
      </c>
      <c r="I246" s="3">
        <v>1019</v>
      </c>
      <c r="J246" s="3">
        <v>0</v>
      </c>
      <c r="K246" s="3">
        <v>1019</v>
      </c>
      <c r="L246" s="3">
        <v>169.78</v>
      </c>
      <c r="M246" s="3">
        <v>849.22</v>
      </c>
      <c r="N246" s="3">
        <v>535</v>
      </c>
      <c r="O246" s="3">
        <v>0</v>
      </c>
      <c r="P246" s="3">
        <v>535</v>
      </c>
      <c r="Q246" s="3">
        <v>0</v>
      </c>
      <c r="R246" s="3">
        <v>0</v>
      </c>
      <c r="S246" s="3">
        <v>535</v>
      </c>
      <c r="T246" s="6">
        <f t="shared" si="9"/>
        <v>-484</v>
      </c>
      <c r="U246" s="6">
        <f t="shared" si="10"/>
        <v>365.22</v>
      </c>
      <c r="V246" s="9">
        <f t="shared" si="11"/>
        <v>3000</v>
      </c>
      <c r="W246" s="9">
        <f>MID(Table1[[#This Row],[Object]],1,2)*100</f>
        <v>3400</v>
      </c>
      <c r="X246" s="6" t="str">
        <f>VLOOKUP(Table1[[#This Row],[Program]],Program!$A$2:$B$269,2,FALSE)</f>
        <v>HUMAN RESOURCES</v>
      </c>
      <c r="Y246" s="6" t="str">
        <f>VLOOKUP(Table1[[#This Row],[2-Digit Object Code]],'Object Codes'!$C$2:$D$861,2,FALSE)</f>
        <v>HEALTH AND WELFARE BENEFITS</v>
      </c>
    </row>
    <row r="247" spans="1:25" x14ac:dyDescent="0.25">
      <c r="A247" s="1" t="s">
        <v>8</v>
      </c>
      <c r="B247" s="1" t="s">
        <v>9</v>
      </c>
      <c r="C247" s="1" t="s">
        <v>10</v>
      </c>
      <c r="D247" s="1" t="s">
        <v>11</v>
      </c>
      <c r="E247" s="1" t="s">
        <v>117</v>
      </c>
      <c r="F247" s="1" t="s">
        <v>12</v>
      </c>
      <c r="G247" s="1" t="s">
        <v>39</v>
      </c>
      <c r="H247" s="1" t="s">
        <v>118</v>
      </c>
      <c r="I247" s="3">
        <v>215</v>
      </c>
      <c r="J247" s="3">
        <v>0</v>
      </c>
      <c r="K247" s="3">
        <v>215</v>
      </c>
      <c r="L247" s="3">
        <v>35.86</v>
      </c>
      <c r="M247" s="3">
        <v>179.14</v>
      </c>
      <c r="N247" s="3">
        <v>96</v>
      </c>
      <c r="O247" s="3">
        <v>0</v>
      </c>
      <c r="P247" s="3">
        <v>96</v>
      </c>
      <c r="Q247" s="3">
        <v>0</v>
      </c>
      <c r="R247" s="3">
        <v>0</v>
      </c>
      <c r="S247" s="3">
        <v>96</v>
      </c>
      <c r="T247" s="6">
        <f t="shared" si="9"/>
        <v>-119</v>
      </c>
      <c r="U247" s="6">
        <f t="shared" si="10"/>
        <v>60.14</v>
      </c>
      <c r="V247" s="9">
        <f t="shared" si="11"/>
        <v>3000</v>
      </c>
      <c r="W247" s="9">
        <f>MID(Table1[[#This Row],[Object]],1,2)*100</f>
        <v>3400</v>
      </c>
      <c r="X247" s="6" t="str">
        <f>VLOOKUP(Table1[[#This Row],[Program]],Program!$A$2:$B$269,2,FALSE)</f>
        <v>HUMAN RESOURCES</v>
      </c>
      <c r="Y247" s="6" t="str">
        <f>VLOOKUP(Table1[[#This Row],[2-Digit Object Code]],'Object Codes'!$C$2:$D$861,2,FALSE)</f>
        <v>HEALTH AND WELFARE BENEFITS</v>
      </c>
    </row>
    <row r="248" spans="1:25" x14ac:dyDescent="0.25">
      <c r="A248" s="1" t="s">
        <v>8</v>
      </c>
      <c r="B248" s="1" t="s">
        <v>9</v>
      </c>
      <c r="C248" s="1" t="s">
        <v>10</v>
      </c>
      <c r="D248" s="1" t="s">
        <v>11</v>
      </c>
      <c r="E248" s="1" t="s">
        <v>117</v>
      </c>
      <c r="F248" s="1" t="s">
        <v>12</v>
      </c>
      <c r="G248" s="1" t="s">
        <v>40</v>
      </c>
      <c r="H248" s="1" t="s">
        <v>118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30</v>
      </c>
      <c r="O248" s="3">
        <v>0</v>
      </c>
      <c r="P248" s="3">
        <v>30</v>
      </c>
      <c r="Q248" s="3">
        <v>0</v>
      </c>
      <c r="R248" s="3">
        <v>0</v>
      </c>
      <c r="S248" s="3">
        <v>30</v>
      </c>
      <c r="T248" s="6">
        <f t="shared" si="9"/>
        <v>30</v>
      </c>
      <c r="U248" s="6">
        <f t="shared" si="10"/>
        <v>30</v>
      </c>
      <c r="V248" s="9">
        <f t="shared" si="11"/>
        <v>3000</v>
      </c>
      <c r="W248" s="9">
        <f>MID(Table1[[#This Row],[Object]],1,2)*100</f>
        <v>3500</v>
      </c>
      <c r="X248" s="6" t="str">
        <f>VLOOKUP(Table1[[#This Row],[Program]],Program!$A$2:$B$269,2,FALSE)</f>
        <v>HUMAN RESOURCES</v>
      </c>
      <c r="Y248" s="6" t="str">
        <f>VLOOKUP(Table1[[#This Row],[2-Digit Object Code]],'Object Codes'!$C$2:$D$861,2,FALSE)</f>
        <v>STATE UNEMPLOYMENT INSURANCE</v>
      </c>
    </row>
    <row r="249" spans="1:25" x14ac:dyDescent="0.25">
      <c r="A249" s="1" t="s">
        <v>8</v>
      </c>
      <c r="B249" s="1" t="s">
        <v>9</v>
      </c>
      <c r="C249" s="1" t="s">
        <v>10</v>
      </c>
      <c r="D249" s="1" t="s">
        <v>11</v>
      </c>
      <c r="E249" s="1" t="s">
        <v>117</v>
      </c>
      <c r="F249" s="1" t="s">
        <v>12</v>
      </c>
      <c r="G249" s="1" t="s">
        <v>41</v>
      </c>
      <c r="H249" s="1" t="s">
        <v>118</v>
      </c>
      <c r="I249" s="3">
        <v>222</v>
      </c>
      <c r="J249" s="3">
        <v>0</v>
      </c>
      <c r="K249" s="3">
        <v>222</v>
      </c>
      <c r="L249" s="3">
        <v>196.56</v>
      </c>
      <c r="M249" s="3">
        <v>25.44</v>
      </c>
      <c r="N249" s="3">
        <v>233.92</v>
      </c>
      <c r="O249" s="3">
        <v>0</v>
      </c>
      <c r="P249" s="3">
        <v>233.92</v>
      </c>
      <c r="Q249" s="3">
        <v>95.73</v>
      </c>
      <c r="R249" s="3">
        <v>0</v>
      </c>
      <c r="S249" s="3">
        <v>138.19</v>
      </c>
      <c r="T249" s="6">
        <f t="shared" si="9"/>
        <v>11.919999999999987</v>
      </c>
      <c r="U249" s="6">
        <f t="shared" si="10"/>
        <v>37.359999999999985</v>
      </c>
      <c r="V249" s="9">
        <f t="shared" si="11"/>
        <v>3000</v>
      </c>
      <c r="W249" s="9">
        <f>MID(Table1[[#This Row],[Object]],1,2)*100</f>
        <v>3500</v>
      </c>
      <c r="X249" s="6" t="str">
        <f>VLOOKUP(Table1[[#This Row],[Program]],Program!$A$2:$B$269,2,FALSE)</f>
        <v>HUMAN RESOURCES</v>
      </c>
      <c r="Y249" s="6" t="str">
        <f>VLOOKUP(Table1[[#This Row],[2-Digit Object Code]],'Object Codes'!$C$2:$D$861,2,FALSE)</f>
        <v>STATE UNEMPLOYMENT INSURANCE</v>
      </c>
    </row>
    <row r="250" spans="1:25" x14ac:dyDescent="0.25">
      <c r="A250" s="1" t="s">
        <v>8</v>
      </c>
      <c r="B250" s="1" t="s">
        <v>9</v>
      </c>
      <c r="C250" s="1" t="s">
        <v>10</v>
      </c>
      <c r="D250" s="1" t="s">
        <v>11</v>
      </c>
      <c r="E250" s="1" t="s">
        <v>117</v>
      </c>
      <c r="F250" s="1" t="s">
        <v>12</v>
      </c>
      <c r="G250" s="1" t="s">
        <v>42</v>
      </c>
      <c r="H250" s="1" t="s">
        <v>118</v>
      </c>
      <c r="I250" s="3">
        <v>77</v>
      </c>
      <c r="J250" s="3">
        <v>0</v>
      </c>
      <c r="K250" s="3">
        <v>77</v>
      </c>
      <c r="L250" s="3">
        <v>17.77</v>
      </c>
      <c r="M250" s="3">
        <v>59.23</v>
      </c>
      <c r="N250" s="3">
        <v>42</v>
      </c>
      <c r="O250" s="3">
        <v>0</v>
      </c>
      <c r="P250" s="3">
        <v>42</v>
      </c>
      <c r="Q250" s="3">
        <v>0.67</v>
      </c>
      <c r="R250" s="3">
        <v>0</v>
      </c>
      <c r="S250" s="3">
        <v>41.33</v>
      </c>
      <c r="T250" s="6">
        <f t="shared" si="9"/>
        <v>-35</v>
      </c>
      <c r="U250" s="6">
        <f t="shared" si="10"/>
        <v>24.23</v>
      </c>
      <c r="V250" s="9">
        <f t="shared" si="11"/>
        <v>3000</v>
      </c>
      <c r="W250" s="9">
        <f>MID(Table1[[#This Row],[Object]],1,2)*100</f>
        <v>3500</v>
      </c>
      <c r="X250" s="6" t="str">
        <f>VLOOKUP(Table1[[#This Row],[Program]],Program!$A$2:$B$269,2,FALSE)</f>
        <v>HUMAN RESOURCES</v>
      </c>
      <c r="Y250" s="6" t="str">
        <f>VLOOKUP(Table1[[#This Row],[2-Digit Object Code]],'Object Codes'!$C$2:$D$861,2,FALSE)</f>
        <v>STATE UNEMPLOYMENT INSURANCE</v>
      </c>
    </row>
    <row r="251" spans="1:25" x14ac:dyDescent="0.25">
      <c r="A251" s="1" t="s">
        <v>8</v>
      </c>
      <c r="B251" s="1" t="s">
        <v>9</v>
      </c>
      <c r="C251" s="1" t="s">
        <v>10</v>
      </c>
      <c r="D251" s="1" t="s">
        <v>11</v>
      </c>
      <c r="E251" s="1" t="s">
        <v>117</v>
      </c>
      <c r="F251" s="1" t="s">
        <v>12</v>
      </c>
      <c r="G251" s="1" t="s">
        <v>43</v>
      </c>
      <c r="H251" s="1" t="s">
        <v>118</v>
      </c>
      <c r="I251" s="3">
        <v>3</v>
      </c>
      <c r="J251" s="3">
        <v>0</v>
      </c>
      <c r="K251" s="3">
        <v>3</v>
      </c>
      <c r="L251" s="3">
        <v>6.41</v>
      </c>
      <c r="M251" s="3">
        <v>-3.41</v>
      </c>
      <c r="N251" s="3">
        <v>8</v>
      </c>
      <c r="O251" s="3">
        <v>0</v>
      </c>
      <c r="P251" s="3">
        <v>8</v>
      </c>
      <c r="Q251" s="3">
        <v>1.06</v>
      </c>
      <c r="R251" s="3">
        <v>0</v>
      </c>
      <c r="S251" s="3">
        <v>6.94</v>
      </c>
      <c r="T251" s="6">
        <f t="shared" si="9"/>
        <v>5</v>
      </c>
      <c r="U251" s="6">
        <f t="shared" si="10"/>
        <v>1.5899999999999999</v>
      </c>
      <c r="V251" s="9">
        <f t="shared" si="11"/>
        <v>3000</v>
      </c>
      <c r="W251" s="9">
        <f>MID(Table1[[#This Row],[Object]],1,2)*100</f>
        <v>3500</v>
      </c>
      <c r="X251" s="6" t="str">
        <f>VLOOKUP(Table1[[#This Row],[Program]],Program!$A$2:$B$269,2,FALSE)</f>
        <v>HUMAN RESOURCES</v>
      </c>
      <c r="Y251" s="6" t="str">
        <f>VLOOKUP(Table1[[#This Row],[2-Digit Object Code]],'Object Codes'!$C$2:$D$861,2,FALSE)</f>
        <v>STATE UNEMPLOYMENT INSURANCE</v>
      </c>
    </row>
    <row r="252" spans="1:25" x14ac:dyDescent="0.25">
      <c r="A252" s="1" t="s">
        <v>8</v>
      </c>
      <c r="B252" s="1" t="s">
        <v>9</v>
      </c>
      <c r="C252" s="1" t="s">
        <v>10</v>
      </c>
      <c r="D252" s="1" t="s">
        <v>11</v>
      </c>
      <c r="E252" s="1" t="s">
        <v>117</v>
      </c>
      <c r="F252" s="1" t="s">
        <v>12</v>
      </c>
      <c r="G252" s="1" t="s">
        <v>44</v>
      </c>
      <c r="H252" s="1" t="s">
        <v>118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750</v>
      </c>
      <c r="O252" s="3">
        <v>0</v>
      </c>
      <c r="P252" s="3">
        <v>750</v>
      </c>
      <c r="Q252" s="3">
        <v>0</v>
      </c>
      <c r="R252" s="3">
        <v>0</v>
      </c>
      <c r="S252" s="3">
        <v>750</v>
      </c>
      <c r="T252" s="6">
        <f t="shared" si="9"/>
        <v>750</v>
      </c>
      <c r="U252" s="6">
        <f t="shared" si="10"/>
        <v>750</v>
      </c>
      <c r="V252" s="9">
        <f t="shared" si="11"/>
        <v>3000</v>
      </c>
      <c r="W252" s="9">
        <f>MID(Table1[[#This Row],[Object]],1,2)*100</f>
        <v>3600</v>
      </c>
      <c r="X252" s="6" t="str">
        <f>VLOOKUP(Table1[[#This Row],[Program]],Program!$A$2:$B$269,2,FALSE)</f>
        <v>HUMAN RESOURCES</v>
      </c>
      <c r="Y252" s="6" t="str">
        <f>VLOOKUP(Table1[[#This Row],[2-Digit Object Code]],'Object Codes'!$C$2:$D$861,2,FALSE)</f>
        <v>WORKERS COMPENSATION INSURANCE</v>
      </c>
    </row>
    <row r="253" spans="1:25" x14ac:dyDescent="0.25">
      <c r="A253" s="1" t="s">
        <v>8</v>
      </c>
      <c r="B253" s="1" t="s">
        <v>9</v>
      </c>
      <c r="C253" s="1" t="s">
        <v>10</v>
      </c>
      <c r="D253" s="1" t="s">
        <v>11</v>
      </c>
      <c r="E253" s="1" t="s">
        <v>117</v>
      </c>
      <c r="F253" s="1" t="s">
        <v>12</v>
      </c>
      <c r="G253" s="1" t="s">
        <v>45</v>
      </c>
      <c r="H253" s="1" t="s">
        <v>118</v>
      </c>
      <c r="I253" s="3">
        <v>10500</v>
      </c>
      <c r="J253" s="3">
        <v>0</v>
      </c>
      <c r="K253" s="3">
        <v>10500</v>
      </c>
      <c r="L253" s="3">
        <v>8625</v>
      </c>
      <c r="M253" s="3">
        <v>1875</v>
      </c>
      <c r="N253" s="3">
        <v>10125</v>
      </c>
      <c r="O253" s="3">
        <v>0</v>
      </c>
      <c r="P253" s="3">
        <v>10125</v>
      </c>
      <c r="Q253" s="3">
        <v>3875</v>
      </c>
      <c r="R253" s="3">
        <v>0</v>
      </c>
      <c r="S253" s="3">
        <v>6250</v>
      </c>
      <c r="T253" s="6">
        <f t="shared" si="9"/>
        <v>-375</v>
      </c>
      <c r="U253" s="6">
        <f t="shared" si="10"/>
        <v>1500</v>
      </c>
      <c r="V253" s="9">
        <f t="shared" si="11"/>
        <v>3000</v>
      </c>
      <c r="W253" s="9">
        <f>MID(Table1[[#This Row],[Object]],1,2)*100</f>
        <v>3600</v>
      </c>
      <c r="X253" s="6" t="str">
        <f>VLOOKUP(Table1[[#This Row],[Program]],Program!$A$2:$B$269,2,FALSE)</f>
        <v>HUMAN RESOURCES</v>
      </c>
      <c r="Y253" s="6" t="str">
        <f>VLOOKUP(Table1[[#This Row],[2-Digit Object Code]],'Object Codes'!$C$2:$D$861,2,FALSE)</f>
        <v>WORKERS COMPENSATION INSURANCE</v>
      </c>
    </row>
    <row r="254" spans="1:25" x14ac:dyDescent="0.25">
      <c r="A254" s="1" t="s">
        <v>8</v>
      </c>
      <c r="B254" s="1" t="s">
        <v>9</v>
      </c>
      <c r="C254" s="1" t="s">
        <v>10</v>
      </c>
      <c r="D254" s="1" t="s">
        <v>11</v>
      </c>
      <c r="E254" s="1" t="s">
        <v>117</v>
      </c>
      <c r="F254" s="1" t="s">
        <v>12</v>
      </c>
      <c r="G254" s="1" t="s">
        <v>46</v>
      </c>
      <c r="H254" s="1" t="s">
        <v>118</v>
      </c>
      <c r="I254" s="3">
        <v>1500</v>
      </c>
      <c r="J254" s="3">
        <v>0</v>
      </c>
      <c r="K254" s="3">
        <v>1500</v>
      </c>
      <c r="L254" s="3">
        <v>250</v>
      </c>
      <c r="M254" s="3">
        <v>1250</v>
      </c>
      <c r="N254" s="3">
        <v>750</v>
      </c>
      <c r="O254" s="3">
        <v>0</v>
      </c>
      <c r="P254" s="3">
        <v>750</v>
      </c>
      <c r="Q254" s="3">
        <v>0</v>
      </c>
      <c r="R254" s="3">
        <v>0</v>
      </c>
      <c r="S254" s="3">
        <v>750</v>
      </c>
      <c r="T254" s="6">
        <f t="shared" si="9"/>
        <v>-750</v>
      </c>
      <c r="U254" s="6">
        <f t="shared" si="10"/>
        <v>500</v>
      </c>
      <c r="V254" s="9">
        <f t="shared" si="11"/>
        <v>3000</v>
      </c>
      <c r="W254" s="9">
        <f>MID(Table1[[#This Row],[Object]],1,2)*100</f>
        <v>3600</v>
      </c>
      <c r="X254" s="6" t="str">
        <f>VLOOKUP(Table1[[#This Row],[Program]],Program!$A$2:$B$269,2,FALSE)</f>
        <v>HUMAN RESOURCES</v>
      </c>
      <c r="Y254" s="6" t="str">
        <f>VLOOKUP(Table1[[#This Row],[2-Digit Object Code]],'Object Codes'!$C$2:$D$861,2,FALSE)</f>
        <v>WORKERS COMPENSATION INSURANCE</v>
      </c>
    </row>
    <row r="255" spans="1:25" x14ac:dyDescent="0.25">
      <c r="A255" s="1" t="s">
        <v>8</v>
      </c>
      <c r="B255" s="1" t="s">
        <v>9</v>
      </c>
      <c r="C255" s="1" t="s">
        <v>10</v>
      </c>
      <c r="D255" s="1" t="s">
        <v>11</v>
      </c>
      <c r="E255" s="1" t="s">
        <v>117</v>
      </c>
      <c r="F255" s="1" t="s">
        <v>12</v>
      </c>
      <c r="G255" s="1" t="s">
        <v>47</v>
      </c>
      <c r="H255" s="1" t="s">
        <v>118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24.84</v>
      </c>
      <c r="O255" s="3">
        <v>0</v>
      </c>
      <c r="P255" s="3">
        <v>24.84</v>
      </c>
      <c r="Q255" s="3">
        <v>0</v>
      </c>
      <c r="R255" s="3">
        <v>0</v>
      </c>
      <c r="S255" s="3">
        <v>24.84</v>
      </c>
      <c r="T255" s="6">
        <f t="shared" si="9"/>
        <v>24.84</v>
      </c>
      <c r="U255" s="6">
        <f t="shared" si="10"/>
        <v>24.84</v>
      </c>
      <c r="V255" s="9">
        <f t="shared" si="11"/>
        <v>3000</v>
      </c>
      <c r="W255" s="9">
        <f>MID(Table1[[#This Row],[Object]],1,2)*100</f>
        <v>3900</v>
      </c>
      <c r="X255" s="6" t="str">
        <f>VLOOKUP(Table1[[#This Row],[Program]],Program!$A$2:$B$269,2,FALSE)</f>
        <v>HUMAN RESOURCES</v>
      </c>
      <c r="Y255" s="6" t="str">
        <f>VLOOKUP(Table1[[#This Row],[2-Digit Object Code]],'Object Codes'!$C$2:$D$861,2,FALSE)</f>
        <v>OTHER BENEFITS</v>
      </c>
    </row>
    <row r="256" spans="1:25" x14ac:dyDescent="0.25">
      <c r="A256" s="1" t="s">
        <v>8</v>
      </c>
      <c r="B256" s="1" t="s">
        <v>9</v>
      </c>
      <c r="C256" s="1" t="s">
        <v>10</v>
      </c>
      <c r="D256" s="1" t="s">
        <v>11</v>
      </c>
      <c r="E256" s="1" t="s">
        <v>117</v>
      </c>
      <c r="F256" s="1" t="s">
        <v>12</v>
      </c>
      <c r="G256" s="1" t="s">
        <v>48</v>
      </c>
      <c r="H256" s="1" t="s">
        <v>118</v>
      </c>
      <c r="I256" s="3">
        <v>348</v>
      </c>
      <c r="J256" s="3">
        <v>0</v>
      </c>
      <c r="K256" s="3">
        <v>348</v>
      </c>
      <c r="L256" s="3">
        <v>277.38</v>
      </c>
      <c r="M256" s="3">
        <v>70.62</v>
      </c>
      <c r="N256" s="3">
        <v>335.34</v>
      </c>
      <c r="O256" s="3">
        <v>0</v>
      </c>
      <c r="P256" s="3">
        <v>335.34</v>
      </c>
      <c r="Q256" s="3">
        <v>124.2</v>
      </c>
      <c r="R256" s="3">
        <v>0</v>
      </c>
      <c r="S256" s="3">
        <v>211.14</v>
      </c>
      <c r="T256" s="6">
        <f t="shared" si="9"/>
        <v>-12.660000000000025</v>
      </c>
      <c r="U256" s="6">
        <f t="shared" si="10"/>
        <v>57.95999999999998</v>
      </c>
      <c r="V256" s="9">
        <f t="shared" si="11"/>
        <v>3000</v>
      </c>
      <c r="W256" s="9">
        <f>MID(Table1[[#This Row],[Object]],1,2)*100</f>
        <v>3900</v>
      </c>
      <c r="X256" s="6" t="str">
        <f>VLOOKUP(Table1[[#This Row],[Program]],Program!$A$2:$B$269,2,FALSE)</f>
        <v>HUMAN RESOURCES</v>
      </c>
      <c r="Y256" s="6" t="str">
        <f>VLOOKUP(Table1[[#This Row],[2-Digit Object Code]],'Object Codes'!$C$2:$D$861,2,FALSE)</f>
        <v>OTHER BENEFITS</v>
      </c>
    </row>
    <row r="257" spans="1:25" x14ac:dyDescent="0.25">
      <c r="A257" s="1" t="s">
        <v>8</v>
      </c>
      <c r="B257" s="1" t="s">
        <v>9</v>
      </c>
      <c r="C257" s="1" t="s">
        <v>10</v>
      </c>
      <c r="D257" s="1" t="s">
        <v>11</v>
      </c>
      <c r="E257" s="1" t="s">
        <v>117</v>
      </c>
      <c r="F257" s="1" t="s">
        <v>12</v>
      </c>
      <c r="G257" s="1" t="s">
        <v>49</v>
      </c>
      <c r="H257" s="1" t="s">
        <v>118</v>
      </c>
      <c r="I257" s="3">
        <v>50</v>
      </c>
      <c r="J257" s="3">
        <v>0</v>
      </c>
      <c r="K257" s="3">
        <v>50</v>
      </c>
      <c r="L257" s="3">
        <v>8.2799999999999994</v>
      </c>
      <c r="M257" s="3">
        <v>41.72</v>
      </c>
      <c r="N257" s="3">
        <v>25</v>
      </c>
      <c r="O257" s="3">
        <v>0</v>
      </c>
      <c r="P257" s="3">
        <v>25</v>
      </c>
      <c r="Q257" s="3">
        <v>0</v>
      </c>
      <c r="R257" s="3">
        <v>0</v>
      </c>
      <c r="S257" s="3">
        <v>25</v>
      </c>
      <c r="T257" s="6">
        <f t="shared" si="9"/>
        <v>-25</v>
      </c>
      <c r="U257" s="6">
        <f t="shared" si="10"/>
        <v>16.72</v>
      </c>
      <c r="V257" s="9">
        <f t="shared" si="11"/>
        <v>3000</v>
      </c>
      <c r="W257" s="9">
        <f>MID(Table1[[#This Row],[Object]],1,2)*100</f>
        <v>3900</v>
      </c>
      <c r="X257" s="6" t="str">
        <f>VLOOKUP(Table1[[#This Row],[Program]],Program!$A$2:$B$269,2,FALSE)</f>
        <v>HUMAN RESOURCES</v>
      </c>
      <c r="Y257" s="6" t="str">
        <f>VLOOKUP(Table1[[#This Row],[2-Digit Object Code]],'Object Codes'!$C$2:$D$861,2,FALSE)</f>
        <v>OTHER BENEFITS</v>
      </c>
    </row>
    <row r="258" spans="1:25" x14ac:dyDescent="0.25">
      <c r="A258" s="1" t="s">
        <v>8</v>
      </c>
      <c r="B258" s="1" t="s">
        <v>9</v>
      </c>
      <c r="C258" s="1" t="s">
        <v>10</v>
      </c>
      <c r="D258" s="1" t="s">
        <v>11</v>
      </c>
      <c r="E258" s="1" t="s">
        <v>117</v>
      </c>
      <c r="F258" s="1" t="s">
        <v>12</v>
      </c>
      <c r="G258" s="1" t="s">
        <v>50</v>
      </c>
      <c r="H258" s="1" t="s">
        <v>118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12</v>
      </c>
      <c r="O258" s="3">
        <v>0</v>
      </c>
      <c r="P258" s="3">
        <v>12</v>
      </c>
      <c r="Q258" s="3">
        <v>0</v>
      </c>
      <c r="R258" s="3">
        <v>0</v>
      </c>
      <c r="S258" s="3">
        <v>12</v>
      </c>
      <c r="T258" s="6">
        <f t="shared" ref="T258:T321" si="12">N258-I258</f>
        <v>12</v>
      </c>
      <c r="U258" s="6">
        <f t="shared" ref="U258:U321" si="13">N258-L258</f>
        <v>12</v>
      </c>
      <c r="V258" s="9">
        <f t="shared" ref="V258:V321" si="14">MID(G258,1,1)*1000</f>
        <v>3000</v>
      </c>
      <c r="W258" s="9">
        <f>MID(Table1[[#This Row],[Object]],1,2)*100</f>
        <v>3900</v>
      </c>
      <c r="X258" s="6" t="str">
        <f>VLOOKUP(Table1[[#This Row],[Program]],Program!$A$2:$B$269,2,FALSE)</f>
        <v>HUMAN RESOURCES</v>
      </c>
      <c r="Y258" s="6" t="str">
        <f>VLOOKUP(Table1[[#This Row],[2-Digit Object Code]],'Object Codes'!$C$2:$D$861,2,FALSE)</f>
        <v>OTHER BENEFITS</v>
      </c>
    </row>
    <row r="259" spans="1:25" x14ac:dyDescent="0.25">
      <c r="A259" s="1" t="s">
        <v>8</v>
      </c>
      <c r="B259" s="1" t="s">
        <v>9</v>
      </c>
      <c r="C259" s="1" t="s">
        <v>10</v>
      </c>
      <c r="D259" s="1" t="s">
        <v>11</v>
      </c>
      <c r="E259" s="1" t="s">
        <v>117</v>
      </c>
      <c r="F259" s="1" t="s">
        <v>12</v>
      </c>
      <c r="G259" s="1" t="s">
        <v>51</v>
      </c>
      <c r="H259" s="1" t="s">
        <v>118</v>
      </c>
      <c r="I259" s="3">
        <v>168</v>
      </c>
      <c r="J259" s="3">
        <v>0</v>
      </c>
      <c r="K259" s="3">
        <v>168</v>
      </c>
      <c r="L259" s="3">
        <v>134</v>
      </c>
      <c r="M259" s="3">
        <v>34</v>
      </c>
      <c r="N259" s="3">
        <v>162</v>
      </c>
      <c r="O259" s="3">
        <v>0</v>
      </c>
      <c r="P259" s="3">
        <v>162</v>
      </c>
      <c r="Q259" s="3">
        <v>60</v>
      </c>
      <c r="R259" s="3">
        <v>0</v>
      </c>
      <c r="S259" s="3">
        <v>102</v>
      </c>
      <c r="T259" s="6">
        <f t="shared" si="12"/>
        <v>-6</v>
      </c>
      <c r="U259" s="6">
        <f t="shared" si="13"/>
        <v>28</v>
      </c>
      <c r="V259" s="9">
        <f t="shared" si="14"/>
        <v>3000</v>
      </c>
      <c r="W259" s="9">
        <f>MID(Table1[[#This Row],[Object]],1,2)*100</f>
        <v>3900</v>
      </c>
      <c r="X259" s="6" t="str">
        <f>VLOOKUP(Table1[[#This Row],[Program]],Program!$A$2:$B$269,2,FALSE)</f>
        <v>HUMAN RESOURCES</v>
      </c>
      <c r="Y259" s="6" t="str">
        <f>VLOOKUP(Table1[[#This Row],[2-Digit Object Code]],'Object Codes'!$C$2:$D$861,2,FALSE)</f>
        <v>OTHER BENEFITS</v>
      </c>
    </row>
    <row r="260" spans="1:25" x14ac:dyDescent="0.25">
      <c r="A260" s="1" t="s">
        <v>8</v>
      </c>
      <c r="B260" s="1" t="s">
        <v>9</v>
      </c>
      <c r="C260" s="1" t="s">
        <v>10</v>
      </c>
      <c r="D260" s="1" t="s">
        <v>11</v>
      </c>
      <c r="E260" s="1" t="s">
        <v>117</v>
      </c>
      <c r="F260" s="1" t="s">
        <v>12</v>
      </c>
      <c r="G260" s="1" t="s">
        <v>52</v>
      </c>
      <c r="H260" s="1" t="s">
        <v>118</v>
      </c>
      <c r="I260" s="3">
        <v>24</v>
      </c>
      <c r="J260" s="3">
        <v>0</v>
      </c>
      <c r="K260" s="3">
        <v>24</v>
      </c>
      <c r="L260" s="3">
        <v>4</v>
      </c>
      <c r="M260" s="3">
        <v>20</v>
      </c>
      <c r="N260" s="3">
        <v>12</v>
      </c>
      <c r="O260" s="3">
        <v>0</v>
      </c>
      <c r="P260" s="3">
        <v>12</v>
      </c>
      <c r="Q260" s="3">
        <v>0</v>
      </c>
      <c r="R260" s="3">
        <v>0</v>
      </c>
      <c r="S260" s="3">
        <v>12</v>
      </c>
      <c r="T260" s="6">
        <f t="shared" si="12"/>
        <v>-12</v>
      </c>
      <c r="U260" s="6">
        <f t="shared" si="13"/>
        <v>8</v>
      </c>
      <c r="V260" s="9">
        <f t="shared" si="14"/>
        <v>3000</v>
      </c>
      <c r="W260" s="9">
        <f>MID(Table1[[#This Row],[Object]],1,2)*100</f>
        <v>3900</v>
      </c>
      <c r="X260" s="6" t="str">
        <f>VLOOKUP(Table1[[#This Row],[Program]],Program!$A$2:$B$269,2,FALSE)</f>
        <v>HUMAN RESOURCES</v>
      </c>
      <c r="Y260" s="6" t="str">
        <f>VLOOKUP(Table1[[#This Row],[2-Digit Object Code]],'Object Codes'!$C$2:$D$861,2,FALSE)</f>
        <v>OTHER BENEFITS</v>
      </c>
    </row>
    <row r="261" spans="1:25" x14ac:dyDescent="0.25">
      <c r="A261" s="1" t="s">
        <v>8</v>
      </c>
      <c r="B261" s="1" t="s">
        <v>9</v>
      </c>
      <c r="C261" s="1" t="s">
        <v>10</v>
      </c>
      <c r="D261" s="1" t="s">
        <v>11</v>
      </c>
      <c r="E261" s="1" t="s">
        <v>117</v>
      </c>
      <c r="F261" s="1" t="s">
        <v>12</v>
      </c>
      <c r="G261" s="1" t="s">
        <v>121</v>
      </c>
      <c r="H261" s="1" t="s">
        <v>118</v>
      </c>
      <c r="I261" s="3">
        <v>3000</v>
      </c>
      <c r="J261" s="3">
        <v>0</v>
      </c>
      <c r="K261" s="3">
        <v>3000</v>
      </c>
      <c r="L261" s="3">
        <v>3000</v>
      </c>
      <c r="M261" s="3">
        <v>0</v>
      </c>
      <c r="N261" s="3">
        <v>3000</v>
      </c>
      <c r="O261" s="3">
        <v>0</v>
      </c>
      <c r="P261" s="3">
        <v>3000</v>
      </c>
      <c r="Q261" s="3">
        <v>1250</v>
      </c>
      <c r="R261" s="3">
        <v>0</v>
      </c>
      <c r="S261" s="3">
        <v>1750</v>
      </c>
      <c r="T261" s="6">
        <f t="shared" si="12"/>
        <v>0</v>
      </c>
      <c r="U261" s="6">
        <f t="shared" si="13"/>
        <v>0</v>
      </c>
      <c r="V261" s="9">
        <f t="shared" si="14"/>
        <v>3000</v>
      </c>
      <c r="W261" s="9">
        <f>MID(Table1[[#This Row],[Object]],1,2)*100</f>
        <v>3900</v>
      </c>
      <c r="X261" s="6" t="str">
        <f>VLOOKUP(Table1[[#This Row],[Program]],Program!$A$2:$B$269,2,FALSE)</f>
        <v>HUMAN RESOURCES</v>
      </c>
      <c r="Y261" s="6" t="str">
        <f>VLOOKUP(Table1[[#This Row],[2-Digit Object Code]],'Object Codes'!$C$2:$D$861,2,FALSE)</f>
        <v>OTHER BENEFITS</v>
      </c>
    </row>
    <row r="262" spans="1:25" x14ac:dyDescent="0.25">
      <c r="A262" s="1" t="s">
        <v>8</v>
      </c>
      <c r="B262" s="1" t="s">
        <v>9</v>
      </c>
      <c r="C262" s="1" t="s">
        <v>10</v>
      </c>
      <c r="D262" s="1" t="s">
        <v>11</v>
      </c>
      <c r="E262" s="1" t="s">
        <v>117</v>
      </c>
      <c r="F262" s="1" t="s">
        <v>12</v>
      </c>
      <c r="G262" s="1" t="s">
        <v>54</v>
      </c>
      <c r="H262" s="1" t="s">
        <v>118</v>
      </c>
      <c r="I262" s="3">
        <v>800</v>
      </c>
      <c r="J262" s="3">
        <v>0</v>
      </c>
      <c r="K262" s="3">
        <v>800</v>
      </c>
      <c r="L262" s="3">
        <v>291.43</v>
      </c>
      <c r="M262" s="3">
        <v>508.57</v>
      </c>
      <c r="N262" s="3">
        <v>800</v>
      </c>
      <c r="O262" s="3">
        <v>0</v>
      </c>
      <c r="P262" s="3">
        <v>800</v>
      </c>
      <c r="Q262" s="3">
        <v>0</v>
      </c>
      <c r="R262" s="3">
        <v>0</v>
      </c>
      <c r="S262" s="3">
        <v>800</v>
      </c>
      <c r="T262" s="6">
        <f t="shared" si="12"/>
        <v>0</v>
      </c>
      <c r="U262" s="6">
        <f t="shared" si="13"/>
        <v>508.57</v>
      </c>
      <c r="V262" s="9">
        <f t="shared" si="14"/>
        <v>4000</v>
      </c>
      <c r="W262" s="9">
        <f>MID(Table1[[#This Row],[Object]],1,2)*100</f>
        <v>4200</v>
      </c>
      <c r="X262" s="6" t="str">
        <f>VLOOKUP(Table1[[#This Row],[Program]],Program!$A$2:$B$269,2,FALSE)</f>
        <v>HUMAN RESOURCES</v>
      </c>
      <c r="Y262" s="6" t="str">
        <f>VLOOKUP(Table1[[#This Row],[2-Digit Object Code]],'Object Codes'!$C$2:$D$861,2,FALSE)</f>
        <v>BOOK,MAGAZINE&amp;PERIOD-DIST.USE</v>
      </c>
    </row>
    <row r="263" spans="1:25" x14ac:dyDescent="0.25">
      <c r="A263" s="1" t="s">
        <v>8</v>
      </c>
      <c r="B263" s="1" t="s">
        <v>9</v>
      </c>
      <c r="C263" s="1" t="s">
        <v>10</v>
      </c>
      <c r="D263" s="1" t="s">
        <v>11</v>
      </c>
      <c r="E263" s="1" t="s">
        <v>117</v>
      </c>
      <c r="F263" s="1" t="s">
        <v>12</v>
      </c>
      <c r="G263" s="1" t="s">
        <v>56</v>
      </c>
      <c r="H263" s="1" t="s">
        <v>118</v>
      </c>
      <c r="I263" s="3">
        <v>3000</v>
      </c>
      <c r="J263" s="3">
        <v>1000</v>
      </c>
      <c r="K263" s="3">
        <v>4000</v>
      </c>
      <c r="L263" s="3">
        <v>3454.87</v>
      </c>
      <c r="M263" s="3">
        <v>545.13</v>
      </c>
      <c r="N263" s="3">
        <v>5000</v>
      </c>
      <c r="O263" s="3">
        <v>0</v>
      </c>
      <c r="P263" s="3">
        <v>5000</v>
      </c>
      <c r="Q263" s="3">
        <v>1808.82</v>
      </c>
      <c r="R263" s="3">
        <v>498</v>
      </c>
      <c r="S263" s="3">
        <v>2693.18</v>
      </c>
      <c r="T263" s="6">
        <f t="shared" si="12"/>
        <v>2000</v>
      </c>
      <c r="U263" s="6">
        <f t="shared" si="13"/>
        <v>1545.13</v>
      </c>
      <c r="V263" s="9">
        <f t="shared" si="14"/>
        <v>4000</v>
      </c>
      <c r="W263" s="9">
        <f>MID(Table1[[#This Row],[Object]],1,2)*100</f>
        <v>4500</v>
      </c>
      <c r="X263" s="6" t="str">
        <f>VLOOKUP(Table1[[#This Row],[Program]],Program!$A$2:$B$269,2,FALSE)</f>
        <v>HUMAN RESOURCES</v>
      </c>
      <c r="Y263" s="6" t="str">
        <f>VLOOKUP(Table1[[#This Row],[2-Digit Object Code]],'Object Codes'!$C$2:$D$861,2,FALSE)</f>
        <v>NONINSTRUCTIONAL SUPPLIES</v>
      </c>
    </row>
    <row r="264" spans="1:25" x14ac:dyDescent="0.25">
      <c r="A264" s="1" t="s">
        <v>8</v>
      </c>
      <c r="B264" s="1" t="s">
        <v>9</v>
      </c>
      <c r="C264" s="1" t="s">
        <v>10</v>
      </c>
      <c r="D264" s="1" t="s">
        <v>11</v>
      </c>
      <c r="E264" s="1" t="s">
        <v>117</v>
      </c>
      <c r="F264" s="1" t="s">
        <v>12</v>
      </c>
      <c r="G264" s="1" t="s">
        <v>57</v>
      </c>
      <c r="H264" s="1" t="s">
        <v>118</v>
      </c>
      <c r="I264" s="3">
        <v>340000</v>
      </c>
      <c r="J264" s="3">
        <v>104000</v>
      </c>
      <c r="K264" s="3">
        <v>444000</v>
      </c>
      <c r="L264" s="3">
        <v>315600.90000000002</v>
      </c>
      <c r="M264" s="3">
        <v>128399.1</v>
      </c>
      <c r="N264" s="3">
        <v>350000</v>
      </c>
      <c r="O264" s="3">
        <v>109000</v>
      </c>
      <c r="P264" s="3">
        <v>459000</v>
      </c>
      <c r="Q264" s="3">
        <v>113266.67</v>
      </c>
      <c r="R264" s="3">
        <v>208814.03</v>
      </c>
      <c r="S264" s="3">
        <v>136919.29999999999</v>
      </c>
      <c r="T264" s="6">
        <f t="shared" si="12"/>
        <v>10000</v>
      </c>
      <c r="U264" s="6">
        <f t="shared" si="13"/>
        <v>34399.099999999977</v>
      </c>
      <c r="V264" s="9">
        <f t="shared" si="14"/>
        <v>5000</v>
      </c>
      <c r="W264" s="9">
        <f>MID(Table1[[#This Row],[Object]],1,2)*100</f>
        <v>5100</v>
      </c>
      <c r="X264" s="6" t="str">
        <f>VLOOKUP(Table1[[#This Row],[Program]],Program!$A$2:$B$269,2,FALSE)</f>
        <v>HUMAN RESOURCES</v>
      </c>
      <c r="Y264" s="6" t="str">
        <f>VLOOKUP(Table1[[#This Row],[2-Digit Object Code]],'Object Codes'!$C$2:$D$861,2,FALSE)</f>
        <v>PERSON&amp;CONSULTANT SVC-DIST USE</v>
      </c>
    </row>
    <row r="265" spans="1:25" x14ac:dyDescent="0.25">
      <c r="A265" s="1" t="s">
        <v>8</v>
      </c>
      <c r="B265" s="1" t="s">
        <v>9</v>
      </c>
      <c r="C265" s="1" t="s">
        <v>10</v>
      </c>
      <c r="D265" s="1" t="s">
        <v>11</v>
      </c>
      <c r="E265" s="1" t="s">
        <v>117</v>
      </c>
      <c r="F265" s="1" t="s">
        <v>12</v>
      </c>
      <c r="G265" s="1" t="s">
        <v>58</v>
      </c>
      <c r="H265" s="1" t="s">
        <v>118</v>
      </c>
      <c r="I265" s="3">
        <v>2000</v>
      </c>
      <c r="J265" s="3">
        <v>2000</v>
      </c>
      <c r="K265" s="3">
        <v>4000</v>
      </c>
      <c r="L265" s="3">
        <v>1050.68</v>
      </c>
      <c r="M265" s="3">
        <v>2949.32</v>
      </c>
      <c r="N265" s="3">
        <v>4000</v>
      </c>
      <c r="O265" s="3">
        <v>0</v>
      </c>
      <c r="P265" s="3">
        <v>4000</v>
      </c>
      <c r="Q265" s="3">
        <v>1296.46</v>
      </c>
      <c r="R265" s="3">
        <v>0</v>
      </c>
      <c r="S265" s="3">
        <v>2703.54</v>
      </c>
      <c r="T265" s="6">
        <f t="shared" si="12"/>
        <v>2000</v>
      </c>
      <c r="U265" s="6">
        <f t="shared" si="13"/>
        <v>2949.3199999999997</v>
      </c>
      <c r="V265" s="9">
        <f t="shared" si="14"/>
        <v>5000</v>
      </c>
      <c r="W265" s="9">
        <f>MID(Table1[[#This Row],[Object]],1,2)*100</f>
        <v>5200</v>
      </c>
      <c r="X265" s="6" t="str">
        <f>VLOOKUP(Table1[[#This Row],[Program]],Program!$A$2:$B$269,2,FALSE)</f>
        <v>HUMAN RESOURCES</v>
      </c>
      <c r="Y265" s="6" t="str">
        <f>VLOOKUP(Table1[[#This Row],[2-Digit Object Code]],'Object Codes'!$C$2:$D$861,2,FALSE)</f>
        <v>TRAVEL &amp; CONFERENCE EXPENSES</v>
      </c>
    </row>
    <row r="266" spans="1:25" x14ac:dyDescent="0.25">
      <c r="A266" s="1" t="s">
        <v>8</v>
      </c>
      <c r="B266" s="1" t="s">
        <v>9</v>
      </c>
      <c r="C266" s="1" t="s">
        <v>10</v>
      </c>
      <c r="D266" s="1" t="s">
        <v>11</v>
      </c>
      <c r="E266" s="1" t="s">
        <v>117</v>
      </c>
      <c r="F266" s="1" t="s">
        <v>12</v>
      </c>
      <c r="G266" s="1" t="s">
        <v>59</v>
      </c>
      <c r="H266" s="1" t="s">
        <v>118</v>
      </c>
      <c r="I266" s="3">
        <v>12000</v>
      </c>
      <c r="J266" s="3">
        <v>-10000</v>
      </c>
      <c r="K266" s="3">
        <v>2000</v>
      </c>
      <c r="L266" s="3">
        <v>2000</v>
      </c>
      <c r="M266" s="3">
        <v>0</v>
      </c>
      <c r="N266" s="3">
        <v>12000</v>
      </c>
      <c r="O266" s="3">
        <v>-5000</v>
      </c>
      <c r="P266" s="3">
        <v>7000</v>
      </c>
      <c r="Q266" s="3">
        <v>0</v>
      </c>
      <c r="R266" s="3">
        <v>0</v>
      </c>
      <c r="S266" s="3">
        <v>7000</v>
      </c>
      <c r="T266" s="6">
        <f t="shared" si="12"/>
        <v>0</v>
      </c>
      <c r="U266" s="6">
        <f t="shared" si="13"/>
        <v>10000</v>
      </c>
      <c r="V266" s="9">
        <f t="shared" si="14"/>
        <v>5000</v>
      </c>
      <c r="W266" s="9">
        <f>MID(Table1[[#This Row],[Object]],1,2)*100</f>
        <v>5200</v>
      </c>
      <c r="X266" s="6" t="str">
        <f>VLOOKUP(Table1[[#This Row],[Program]],Program!$A$2:$B$269,2,FALSE)</f>
        <v>HUMAN RESOURCES</v>
      </c>
      <c r="Y266" s="6" t="str">
        <f>VLOOKUP(Table1[[#This Row],[2-Digit Object Code]],'Object Codes'!$C$2:$D$861,2,FALSE)</f>
        <v>TRAVEL &amp; CONFERENCE EXPENSES</v>
      </c>
    </row>
    <row r="267" spans="1:25" x14ac:dyDescent="0.25">
      <c r="A267" s="1" t="s">
        <v>8</v>
      </c>
      <c r="B267" s="1" t="s">
        <v>9</v>
      </c>
      <c r="C267" s="1" t="s">
        <v>10</v>
      </c>
      <c r="D267" s="1" t="s">
        <v>11</v>
      </c>
      <c r="E267" s="1" t="s">
        <v>117</v>
      </c>
      <c r="F267" s="1" t="s">
        <v>12</v>
      </c>
      <c r="G267" s="1" t="s">
        <v>60</v>
      </c>
      <c r="H267" s="1" t="s">
        <v>118</v>
      </c>
      <c r="I267" s="3">
        <v>1200</v>
      </c>
      <c r="J267" s="3">
        <v>0</v>
      </c>
      <c r="K267" s="3">
        <v>1200</v>
      </c>
      <c r="L267" s="3">
        <v>200</v>
      </c>
      <c r="M267" s="3">
        <v>1000</v>
      </c>
      <c r="N267" s="3">
        <v>1200</v>
      </c>
      <c r="O267" s="3">
        <v>0</v>
      </c>
      <c r="P267" s="3">
        <v>1200</v>
      </c>
      <c r="Q267" s="3">
        <v>0</v>
      </c>
      <c r="R267" s="3">
        <v>0</v>
      </c>
      <c r="S267" s="3">
        <v>1200</v>
      </c>
      <c r="T267" s="6">
        <f t="shared" si="12"/>
        <v>0</v>
      </c>
      <c r="U267" s="6">
        <f t="shared" si="13"/>
        <v>1000</v>
      </c>
      <c r="V267" s="9">
        <f t="shared" si="14"/>
        <v>5000</v>
      </c>
      <c r="W267" s="9">
        <f>MID(Table1[[#This Row],[Object]],1,2)*100</f>
        <v>5200</v>
      </c>
      <c r="X267" s="6" t="str">
        <f>VLOOKUP(Table1[[#This Row],[Program]],Program!$A$2:$B$269,2,FALSE)</f>
        <v>HUMAN RESOURCES</v>
      </c>
      <c r="Y267" s="6" t="str">
        <f>VLOOKUP(Table1[[#This Row],[2-Digit Object Code]],'Object Codes'!$C$2:$D$861,2,FALSE)</f>
        <v>TRAVEL &amp; CONFERENCE EXPENSES</v>
      </c>
    </row>
    <row r="268" spans="1:25" x14ac:dyDescent="0.25">
      <c r="A268" s="1" t="s">
        <v>8</v>
      </c>
      <c r="B268" s="1" t="s">
        <v>9</v>
      </c>
      <c r="C268" s="1" t="s">
        <v>10</v>
      </c>
      <c r="D268" s="1" t="s">
        <v>11</v>
      </c>
      <c r="E268" s="1" t="s">
        <v>117</v>
      </c>
      <c r="F268" s="1" t="s">
        <v>12</v>
      </c>
      <c r="G268" s="1" t="s">
        <v>62</v>
      </c>
      <c r="H268" s="1" t="s">
        <v>118</v>
      </c>
      <c r="I268" s="3">
        <v>2500</v>
      </c>
      <c r="J268" s="3">
        <v>0</v>
      </c>
      <c r="K268" s="3">
        <v>2500</v>
      </c>
      <c r="L268" s="3">
        <v>775.42</v>
      </c>
      <c r="M268" s="3">
        <v>1724.58</v>
      </c>
      <c r="N268" s="3">
        <v>2500</v>
      </c>
      <c r="O268" s="3">
        <v>5000</v>
      </c>
      <c r="P268" s="3">
        <v>7500</v>
      </c>
      <c r="Q268" s="3">
        <v>798.86</v>
      </c>
      <c r="R268" s="3">
        <v>1331.06</v>
      </c>
      <c r="S268" s="3">
        <v>5370.08</v>
      </c>
      <c r="T268" s="6">
        <f t="shared" si="12"/>
        <v>0</v>
      </c>
      <c r="U268" s="6">
        <f t="shared" si="13"/>
        <v>1724.58</v>
      </c>
      <c r="V268" s="9">
        <f t="shared" si="14"/>
        <v>5000</v>
      </c>
      <c r="W268" s="9">
        <f>MID(Table1[[#This Row],[Object]],1,2)*100</f>
        <v>5200</v>
      </c>
      <c r="X268" s="6" t="str">
        <f>VLOOKUP(Table1[[#This Row],[Program]],Program!$A$2:$B$269,2,FALSE)</f>
        <v>HUMAN RESOURCES</v>
      </c>
      <c r="Y268" s="6" t="str">
        <f>VLOOKUP(Table1[[#This Row],[2-Digit Object Code]],'Object Codes'!$C$2:$D$861,2,FALSE)</f>
        <v>TRAVEL &amp; CONFERENCE EXPENSES</v>
      </c>
    </row>
    <row r="269" spans="1:25" x14ac:dyDescent="0.25">
      <c r="A269" s="1" t="s">
        <v>8</v>
      </c>
      <c r="B269" s="1" t="s">
        <v>9</v>
      </c>
      <c r="C269" s="1" t="s">
        <v>10</v>
      </c>
      <c r="D269" s="1" t="s">
        <v>11</v>
      </c>
      <c r="E269" s="1" t="s">
        <v>117</v>
      </c>
      <c r="F269" s="1" t="s">
        <v>12</v>
      </c>
      <c r="G269" s="1" t="s">
        <v>63</v>
      </c>
      <c r="H269" s="1" t="s">
        <v>118</v>
      </c>
      <c r="I269" s="3">
        <v>2500</v>
      </c>
      <c r="J269" s="3">
        <v>0</v>
      </c>
      <c r="K269" s="3">
        <v>2500</v>
      </c>
      <c r="L269" s="3">
        <v>0</v>
      </c>
      <c r="M269" s="3">
        <v>2500</v>
      </c>
      <c r="N269" s="3">
        <v>2500</v>
      </c>
      <c r="O269" s="3">
        <v>0</v>
      </c>
      <c r="P269" s="3">
        <v>2500</v>
      </c>
      <c r="Q269" s="3">
        <v>815</v>
      </c>
      <c r="R269" s="3">
        <v>0</v>
      </c>
      <c r="S269" s="3">
        <v>1685</v>
      </c>
      <c r="T269" s="6">
        <f t="shared" si="12"/>
        <v>0</v>
      </c>
      <c r="U269" s="6">
        <f t="shared" si="13"/>
        <v>2500</v>
      </c>
      <c r="V269" s="9">
        <f t="shared" si="14"/>
        <v>5000</v>
      </c>
      <c r="W269" s="9">
        <f>MID(Table1[[#This Row],[Object]],1,2)*100</f>
        <v>5300</v>
      </c>
      <c r="X269" s="6" t="str">
        <f>VLOOKUP(Table1[[#This Row],[Program]],Program!$A$2:$B$269,2,FALSE)</f>
        <v>HUMAN RESOURCES</v>
      </c>
      <c r="Y269" s="6" t="str">
        <f>VLOOKUP(Table1[[#This Row],[2-Digit Object Code]],'Object Codes'!$C$2:$D$861,2,FALSE)</f>
        <v>POST/DUES/MEMBERSHIPS-DIST.USE</v>
      </c>
    </row>
    <row r="270" spans="1:25" x14ac:dyDescent="0.25">
      <c r="A270" s="1" t="s">
        <v>8</v>
      </c>
      <c r="B270" s="1" t="s">
        <v>9</v>
      </c>
      <c r="C270" s="1" t="s">
        <v>10</v>
      </c>
      <c r="D270" s="1" t="s">
        <v>11</v>
      </c>
      <c r="E270" s="1" t="s">
        <v>117</v>
      </c>
      <c r="F270" s="1" t="s">
        <v>12</v>
      </c>
      <c r="G270" s="1" t="s">
        <v>65</v>
      </c>
      <c r="H270" s="1" t="s">
        <v>66</v>
      </c>
      <c r="I270" s="3">
        <v>0</v>
      </c>
      <c r="J270" s="3">
        <v>1100</v>
      </c>
      <c r="K270" s="3">
        <v>1100</v>
      </c>
      <c r="L270" s="3">
        <v>1071.68</v>
      </c>
      <c r="M270" s="3">
        <v>28.32</v>
      </c>
      <c r="N270" s="3">
        <v>2100</v>
      </c>
      <c r="O270" s="3">
        <v>0</v>
      </c>
      <c r="P270" s="3">
        <v>2100</v>
      </c>
      <c r="Q270" s="3">
        <v>608.16</v>
      </c>
      <c r="R270" s="3">
        <v>491.84</v>
      </c>
      <c r="S270" s="3">
        <v>1000</v>
      </c>
      <c r="T270" s="6">
        <f t="shared" si="12"/>
        <v>2100</v>
      </c>
      <c r="U270" s="6">
        <f t="shared" si="13"/>
        <v>1028.32</v>
      </c>
      <c r="V270" s="9">
        <f t="shared" si="14"/>
        <v>5000</v>
      </c>
      <c r="W270" s="9">
        <f>MID(Table1[[#This Row],[Object]],1,2)*100</f>
        <v>5500</v>
      </c>
      <c r="X270" s="6" t="str">
        <f>VLOOKUP(Table1[[#This Row],[Program]],Program!$A$2:$B$269,2,FALSE)</f>
        <v>HUMAN RESOURCES</v>
      </c>
      <c r="Y270" s="6" t="str">
        <f>VLOOKUP(Table1[[#This Row],[2-Digit Object Code]],'Object Codes'!$C$2:$D$861,2,FALSE)</f>
        <v>UTILITIES &amp; HOUSEKEEP-DIST.USE</v>
      </c>
    </row>
    <row r="271" spans="1:25" x14ac:dyDescent="0.25">
      <c r="A271" s="1" t="s">
        <v>8</v>
      </c>
      <c r="B271" s="1" t="s">
        <v>9</v>
      </c>
      <c r="C271" s="1" t="s">
        <v>10</v>
      </c>
      <c r="D271" s="1" t="s">
        <v>11</v>
      </c>
      <c r="E271" s="1" t="s">
        <v>117</v>
      </c>
      <c r="F271" s="1" t="s">
        <v>12</v>
      </c>
      <c r="G271" s="1" t="s">
        <v>106</v>
      </c>
      <c r="H271" s="1" t="s">
        <v>118</v>
      </c>
      <c r="I271" s="3">
        <v>1000</v>
      </c>
      <c r="J271" s="3">
        <v>0</v>
      </c>
      <c r="K271" s="3">
        <v>1000</v>
      </c>
      <c r="L271" s="3">
        <v>0</v>
      </c>
      <c r="M271" s="3">
        <v>1000</v>
      </c>
      <c r="N271" s="3">
        <v>1000</v>
      </c>
      <c r="O271" s="3">
        <v>0</v>
      </c>
      <c r="P271" s="3">
        <v>1000</v>
      </c>
      <c r="Q271" s="3">
        <v>0</v>
      </c>
      <c r="R271" s="3">
        <v>0</v>
      </c>
      <c r="S271" s="3">
        <v>1000</v>
      </c>
      <c r="T271" s="6">
        <f t="shared" si="12"/>
        <v>0</v>
      </c>
      <c r="U271" s="6">
        <f t="shared" si="13"/>
        <v>1000</v>
      </c>
      <c r="V271" s="9">
        <f t="shared" si="14"/>
        <v>5000</v>
      </c>
      <c r="W271" s="9">
        <f>MID(Table1[[#This Row],[Object]],1,2)*100</f>
        <v>5600</v>
      </c>
      <c r="X271" s="6" t="str">
        <f>VLOOKUP(Table1[[#This Row],[Program]],Program!$A$2:$B$269,2,FALSE)</f>
        <v>HUMAN RESOURCES</v>
      </c>
      <c r="Y271" s="6" t="str">
        <f>VLOOKUP(Table1[[#This Row],[2-Digit Object Code]],'Object Codes'!$C$2:$D$861,2,FALSE)</f>
        <v>RENTS,LEASES&amp;REPAIRS-DIST.USE</v>
      </c>
    </row>
    <row r="272" spans="1:25" x14ac:dyDescent="0.25">
      <c r="A272" s="1" t="s">
        <v>8</v>
      </c>
      <c r="B272" s="1" t="s">
        <v>9</v>
      </c>
      <c r="C272" s="1" t="s">
        <v>10</v>
      </c>
      <c r="D272" s="1" t="s">
        <v>11</v>
      </c>
      <c r="E272" s="1" t="s">
        <v>117</v>
      </c>
      <c r="F272" s="1" t="s">
        <v>12</v>
      </c>
      <c r="G272" s="1" t="s">
        <v>122</v>
      </c>
      <c r="H272" s="1" t="s">
        <v>118</v>
      </c>
      <c r="I272" s="3">
        <v>300000</v>
      </c>
      <c r="J272" s="3">
        <v>79000</v>
      </c>
      <c r="K272" s="3">
        <v>379000</v>
      </c>
      <c r="L272" s="3">
        <v>396576.51</v>
      </c>
      <c r="M272" s="3">
        <v>-17576.509999999998</v>
      </c>
      <c r="N272" s="3">
        <v>300000</v>
      </c>
      <c r="O272" s="3">
        <v>0</v>
      </c>
      <c r="P272" s="3">
        <v>300000</v>
      </c>
      <c r="Q272" s="3">
        <v>155418.01</v>
      </c>
      <c r="R272" s="3">
        <v>72441.69</v>
      </c>
      <c r="S272" s="3">
        <v>72140.3</v>
      </c>
      <c r="T272" s="6">
        <f t="shared" si="12"/>
        <v>0</v>
      </c>
      <c r="U272" s="6">
        <f t="shared" si="13"/>
        <v>-96576.510000000009</v>
      </c>
      <c r="V272" s="9">
        <f t="shared" si="14"/>
        <v>5000</v>
      </c>
      <c r="W272" s="9">
        <f>MID(Table1[[#This Row],[Object]],1,2)*100</f>
        <v>5700</v>
      </c>
      <c r="X272" s="6" t="str">
        <f>VLOOKUP(Table1[[#This Row],[Program]],Program!$A$2:$B$269,2,FALSE)</f>
        <v>HUMAN RESOURCES</v>
      </c>
      <c r="Y272" s="6" t="str">
        <f>VLOOKUP(Table1[[#This Row],[2-Digit Object Code]],'Object Codes'!$C$2:$D$861,2,FALSE)</f>
        <v>LEGAL/ELECTION/AUDIT-DIST. USE</v>
      </c>
    </row>
    <row r="273" spans="1:25" x14ac:dyDescent="0.25">
      <c r="A273" s="1" t="s">
        <v>8</v>
      </c>
      <c r="B273" s="1" t="s">
        <v>9</v>
      </c>
      <c r="C273" s="1" t="s">
        <v>10</v>
      </c>
      <c r="D273" s="1" t="s">
        <v>11</v>
      </c>
      <c r="E273" s="1" t="s">
        <v>117</v>
      </c>
      <c r="F273" s="1" t="s">
        <v>12</v>
      </c>
      <c r="G273" s="1" t="s">
        <v>94</v>
      </c>
      <c r="H273" s="1" t="s">
        <v>118</v>
      </c>
      <c r="I273" s="3">
        <v>13000</v>
      </c>
      <c r="J273" s="3">
        <v>0</v>
      </c>
      <c r="K273" s="3">
        <v>13000</v>
      </c>
      <c r="L273" s="3">
        <v>12226</v>
      </c>
      <c r="M273" s="3">
        <v>774</v>
      </c>
      <c r="N273" s="3">
        <v>13000</v>
      </c>
      <c r="O273" s="3">
        <v>0</v>
      </c>
      <c r="P273" s="3">
        <v>13000</v>
      </c>
      <c r="Q273" s="3">
        <v>4365</v>
      </c>
      <c r="R273" s="3">
        <v>6135</v>
      </c>
      <c r="S273" s="3">
        <v>2500</v>
      </c>
      <c r="T273" s="6">
        <f t="shared" si="12"/>
        <v>0</v>
      </c>
      <c r="U273" s="6">
        <f t="shared" si="13"/>
        <v>774</v>
      </c>
      <c r="V273" s="9">
        <f t="shared" si="14"/>
        <v>5000</v>
      </c>
      <c r="W273" s="9">
        <f>MID(Table1[[#This Row],[Object]],1,2)*100</f>
        <v>5800</v>
      </c>
      <c r="X273" s="6" t="str">
        <f>VLOOKUP(Table1[[#This Row],[Program]],Program!$A$2:$B$269,2,FALSE)</f>
        <v>HUMAN RESOURCES</v>
      </c>
      <c r="Y273" s="6" t="str">
        <f>VLOOKUP(Table1[[#This Row],[2-Digit Object Code]],'Object Codes'!$C$2:$D$861,2,FALSE)</f>
        <v>OTHER OPERATING EXP-DIST. USE</v>
      </c>
    </row>
    <row r="274" spans="1:25" x14ac:dyDescent="0.25">
      <c r="A274" s="1" t="s">
        <v>8</v>
      </c>
      <c r="B274" s="1" t="s">
        <v>9</v>
      </c>
      <c r="C274" s="1" t="s">
        <v>10</v>
      </c>
      <c r="D274" s="1" t="s">
        <v>11</v>
      </c>
      <c r="E274" s="1" t="s">
        <v>117</v>
      </c>
      <c r="F274" s="1" t="s">
        <v>12</v>
      </c>
      <c r="G274" s="1" t="s">
        <v>123</v>
      </c>
      <c r="H274" s="1" t="s">
        <v>118</v>
      </c>
      <c r="I274" s="3">
        <v>5000</v>
      </c>
      <c r="J274" s="3">
        <v>0</v>
      </c>
      <c r="K274" s="3">
        <v>5000</v>
      </c>
      <c r="L274" s="3">
        <v>1639</v>
      </c>
      <c r="M274" s="3">
        <v>3361</v>
      </c>
      <c r="N274" s="3">
        <v>4000</v>
      </c>
      <c r="O274" s="3">
        <v>0</v>
      </c>
      <c r="P274" s="3">
        <v>4000</v>
      </c>
      <c r="Q274" s="3">
        <v>57</v>
      </c>
      <c r="R274" s="3">
        <v>1000</v>
      </c>
      <c r="S274" s="3">
        <v>2943</v>
      </c>
      <c r="T274" s="6">
        <f t="shared" si="12"/>
        <v>-1000</v>
      </c>
      <c r="U274" s="6">
        <f t="shared" si="13"/>
        <v>2361</v>
      </c>
      <c r="V274" s="9">
        <f t="shared" si="14"/>
        <v>5000</v>
      </c>
      <c r="W274" s="9">
        <f>MID(Table1[[#This Row],[Object]],1,2)*100</f>
        <v>5800</v>
      </c>
      <c r="X274" s="6" t="str">
        <f>VLOOKUP(Table1[[#This Row],[Program]],Program!$A$2:$B$269,2,FALSE)</f>
        <v>HUMAN RESOURCES</v>
      </c>
      <c r="Y274" s="6" t="str">
        <f>VLOOKUP(Table1[[#This Row],[2-Digit Object Code]],'Object Codes'!$C$2:$D$861,2,FALSE)</f>
        <v>OTHER OPERATING EXP-DIST. USE</v>
      </c>
    </row>
    <row r="275" spans="1:25" x14ac:dyDescent="0.25">
      <c r="A275" s="1" t="s">
        <v>8</v>
      </c>
      <c r="B275" s="1" t="s">
        <v>9</v>
      </c>
      <c r="C275" s="1" t="s">
        <v>10</v>
      </c>
      <c r="D275" s="1" t="s">
        <v>11</v>
      </c>
      <c r="E275" s="1" t="s">
        <v>117</v>
      </c>
      <c r="F275" s="1" t="s">
        <v>12</v>
      </c>
      <c r="G275" s="1" t="s">
        <v>68</v>
      </c>
      <c r="H275" s="1" t="s">
        <v>118</v>
      </c>
      <c r="I275" s="3">
        <v>40000</v>
      </c>
      <c r="J275" s="3">
        <v>-24100</v>
      </c>
      <c r="K275" s="3">
        <v>15900</v>
      </c>
      <c r="L275" s="3">
        <v>1496.1</v>
      </c>
      <c r="M275" s="3">
        <v>14403.9</v>
      </c>
      <c r="N275" s="3">
        <v>5000</v>
      </c>
      <c r="O275" s="3">
        <v>0</v>
      </c>
      <c r="P275" s="3">
        <v>5000</v>
      </c>
      <c r="Q275" s="3">
        <v>3537.62</v>
      </c>
      <c r="R275" s="3">
        <v>0</v>
      </c>
      <c r="S275" s="3">
        <v>1462.38</v>
      </c>
      <c r="T275" s="6">
        <f t="shared" si="12"/>
        <v>-35000</v>
      </c>
      <c r="U275" s="6">
        <f t="shared" si="13"/>
        <v>3503.9</v>
      </c>
      <c r="V275" s="9">
        <f t="shared" si="14"/>
        <v>5000</v>
      </c>
      <c r="W275" s="9">
        <f>MID(Table1[[#This Row],[Object]],1,2)*100</f>
        <v>5800</v>
      </c>
      <c r="X275" s="6" t="str">
        <f>VLOOKUP(Table1[[#This Row],[Program]],Program!$A$2:$B$269,2,FALSE)</f>
        <v>HUMAN RESOURCES</v>
      </c>
      <c r="Y275" s="6" t="str">
        <f>VLOOKUP(Table1[[#This Row],[2-Digit Object Code]],'Object Codes'!$C$2:$D$861,2,FALSE)</f>
        <v>OTHER OPERATING EXP-DIST. USE</v>
      </c>
    </row>
    <row r="276" spans="1:25" x14ac:dyDescent="0.25">
      <c r="A276" s="1" t="s">
        <v>8</v>
      </c>
      <c r="B276" s="1" t="s">
        <v>9</v>
      </c>
      <c r="C276" s="1" t="s">
        <v>10</v>
      </c>
      <c r="D276" s="1" t="s">
        <v>11</v>
      </c>
      <c r="E276" s="1" t="s">
        <v>117</v>
      </c>
      <c r="F276" s="1" t="s">
        <v>12</v>
      </c>
      <c r="G276" s="1" t="s">
        <v>69</v>
      </c>
      <c r="H276" s="1" t="s">
        <v>118</v>
      </c>
      <c r="I276" s="3">
        <v>23000</v>
      </c>
      <c r="J276" s="3">
        <v>0</v>
      </c>
      <c r="K276" s="3">
        <v>23000</v>
      </c>
      <c r="L276" s="3">
        <v>30360.1</v>
      </c>
      <c r="M276" s="3">
        <v>-7360.1</v>
      </c>
      <c r="N276" s="3">
        <v>26000</v>
      </c>
      <c r="O276" s="3">
        <v>-26000</v>
      </c>
      <c r="P276" s="3">
        <v>0</v>
      </c>
      <c r="Q276" s="3">
        <v>0</v>
      </c>
      <c r="R276" s="3">
        <v>0</v>
      </c>
      <c r="S276" s="3">
        <v>0</v>
      </c>
      <c r="T276" s="6">
        <f t="shared" si="12"/>
        <v>3000</v>
      </c>
      <c r="U276" s="6">
        <f t="shared" si="13"/>
        <v>-4360.0999999999985</v>
      </c>
      <c r="V276" s="9">
        <f t="shared" si="14"/>
        <v>5000</v>
      </c>
      <c r="W276" s="9">
        <f>MID(Table1[[#This Row],[Object]],1,2)*100</f>
        <v>5800</v>
      </c>
      <c r="X276" s="6" t="str">
        <f>VLOOKUP(Table1[[#This Row],[Program]],Program!$A$2:$B$269,2,FALSE)</f>
        <v>HUMAN RESOURCES</v>
      </c>
      <c r="Y276" s="6" t="str">
        <f>VLOOKUP(Table1[[#This Row],[2-Digit Object Code]],'Object Codes'!$C$2:$D$861,2,FALSE)</f>
        <v>OTHER OPERATING EXP-DIST. USE</v>
      </c>
    </row>
    <row r="277" spans="1:25" x14ac:dyDescent="0.25">
      <c r="A277" s="1" t="s">
        <v>8</v>
      </c>
      <c r="B277" s="1" t="s">
        <v>9</v>
      </c>
      <c r="C277" s="1" t="s">
        <v>10</v>
      </c>
      <c r="D277" s="1" t="s">
        <v>11</v>
      </c>
      <c r="E277" s="1" t="s">
        <v>117</v>
      </c>
      <c r="F277" s="1" t="s">
        <v>12</v>
      </c>
      <c r="G277" s="1" t="s">
        <v>108</v>
      </c>
      <c r="H277" s="1" t="s">
        <v>118</v>
      </c>
      <c r="I277" s="3">
        <v>2000</v>
      </c>
      <c r="J277" s="3">
        <v>1000</v>
      </c>
      <c r="K277" s="3">
        <v>3000</v>
      </c>
      <c r="L277" s="3">
        <v>1682.09</v>
      </c>
      <c r="M277" s="3">
        <v>1317.91</v>
      </c>
      <c r="N277" s="3">
        <v>3000</v>
      </c>
      <c r="O277" s="3">
        <v>0</v>
      </c>
      <c r="P277" s="3">
        <v>3000</v>
      </c>
      <c r="Q277" s="3">
        <v>1085.1099999999999</v>
      </c>
      <c r="R277" s="3">
        <v>0</v>
      </c>
      <c r="S277" s="3">
        <v>1914.89</v>
      </c>
      <c r="T277" s="6">
        <f t="shared" si="12"/>
        <v>1000</v>
      </c>
      <c r="U277" s="6">
        <f t="shared" si="13"/>
        <v>1317.91</v>
      </c>
      <c r="V277" s="9">
        <f t="shared" si="14"/>
        <v>6000</v>
      </c>
      <c r="W277" s="9">
        <f>MID(Table1[[#This Row],[Object]],1,2)*100</f>
        <v>6400</v>
      </c>
      <c r="X277" s="6" t="str">
        <f>VLOOKUP(Table1[[#This Row],[Program]],Program!$A$2:$B$269,2,FALSE)</f>
        <v>HUMAN RESOURCES</v>
      </c>
      <c r="Y277" s="6" t="str">
        <f>VLOOKUP(Table1[[#This Row],[2-Digit Object Code]],'Object Codes'!$C$2:$D$861,2,FALSE)</f>
        <v>EQUIP/FURNITURE (EXCLD COMPTR)</v>
      </c>
    </row>
    <row r="278" spans="1:25" x14ac:dyDescent="0.25">
      <c r="A278" s="1" t="s">
        <v>8</v>
      </c>
      <c r="B278" s="1" t="s">
        <v>9</v>
      </c>
      <c r="C278" s="1" t="s">
        <v>10</v>
      </c>
      <c r="D278" s="1" t="s">
        <v>11</v>
      </c>
      <c r="E278" s="1" t="s">
        <v>117</v>
      </c>
      <c r="F278" s="1" t="s">
        <v>12</v>
      </c>
      <c r="G278" s="1" t="s">
        <v>70</v>
      </c>
      <c r="H278" s="1" t="s">
        <v>118</v>
      </c>
      <c r="I278" s="3">
        <v>2000</v>
      </c>
      <c r="J278" s="3">
        <v>1000</v>
      </c>
      <c r="K278" s="3">
        <v>3000</v>
      </c>
      <c r="L278" s="3">
        <v>2471.81</v>
      </c>
      <c r="M278" s="3">
        <v>528.19000000000005</v>
      </c>
      <c r="N278" s="3">
        <v>3000</v>
      </c>
      <c r="O278" s="3">
        <v>0</v>
      </c>
      <c r="P278" s="3">
        <v>3000</v>
      </c>
      <c r="Q278" s="3">
        <v>0</v>
      </c>
      <c r="R278" s="3">
        <v>0</v>
      </c>
      <c r="S278" s="3">
        <v>3000</v>
      </c>
      <c r="T278" s="6">
        <f t="shared" si="12"/>
        <v>1000</v>
      </c>
      <c r="U278" s="6">
        <f t="shared" si="13"/>
        <v>528.19000000000005</v>
      </c>
      <c r="V278" s="9">
        <f t="shared" si="14"/>
        <v>6000</v>
      </c>
      <c r="W278" s="9">
        <f>MID(Table1[[#This Row],[Object]],1,2)*100</f>
        <v>6400</v>
      </c>
      <c r="X278" s="6" t="str">
        <f>VLOOKUP(Table1[[#This Row],[Program]],Program!$A$2:$B$269,2,FALSE)</f>
        <v>HUMAN RESOURCES</v>
      </c>
      <c r="Y278" s="6" t="str">
        <f>VLOOKUP(Table1[[#This Row],[2-Digit Object Code]],'Object Codes'!$C$2:$D$861,2,FALSE)</f>
        <v>EQUIP/FURNITURE (EXCLD COMPTR)</v>
      </c>
    </row>
    <row r="279" spans="1:25" x14ac:dyDescent="0.25">
      <c r="A279" s="1" t="s">
        <v>8</v>
      </c>
      <c r="B279" s="1" t="s">
        <v>9</v>
      </c>
      <c r="C279" s="1" t="s">
        <v>10</v>
      </c>
      <c r="D279" s="1" t="s">
        <v>11</v>
      </c>
      <c r="E279" s="1" t="s">
        <v>124</v>
      </c>
      <c r="F279" s="1" t="s">
        <v>12</v>
      </c>
      <c r="G279" s="1" t="s">
        <v>125</v>
      </c>
      <c r="H279" s="1" t="s">
        <v>109</v>
      </c>
      <c r="I279" s="3">
        <v>0</v>
      </c>
      <c r="J279" s="3">
        <v>50000</v>
      </c>
      <c r="K279" s="3">
        <v>50000</v>
      </c>
      <c r="L279" s="3">
        <v>14547.17</v>
      </c>
      <c r="M279" s="3">
        <v>35452.83</v>
      </c>
      <c r="N279" s="3">
        <v>25000</v>
      </c>
      <c r="O279" s="3">
        <v>0</v>
      </c>
      <c r="P279" s="3">
        <v>25000</v>
      </c>
      <c r="Q279" s="3">
        <v>450</v>
      </c>
      <c r="R279" s="3">
        <v>0</v>
      </c>
      <c r="S279" s="3">
        <v>24550</v>
      </c>
      <c r="T279" s="6">
        <f t="shared" si="12"/>
        <v>25000</v>
      </c>
      <c r="U279" s="6">
        <f t="shared" si="13"/>
        <v>10452.83</v>
      </c>
      <c r="V279" s="9">
        <f t="shared" si="14"/>
        <v>1000</v>
      </c>
      <c r="W279" s="9">
        <f>MID(Table1[[#This Row],[Object]],1,2)*100</f>
        <v>1400</v>
      </c>
      <c r="X279" s="6" t="str">
        <f>VLOOKUP(Table1[[#This Row],[Program]],Program!$A$2:$B$269,2,FALSE)</f>
        <v>DISTRICT HEALTH &amp; SAFETY</v>
      </c>
      <c r="Y279" s="6" t="str">
        <f>VLOOKUP(Table1[[#This Row],[2-Digit Object Code]],'Object Codes'!$C$2:$D$861,2,FALSE)</f>
        <v>NON-INSTRUCTION HOURLY CERT.</v>
      </c>
    </row>
    <row r="280" spans="1:25" x14ac:dyDescent="0.25">
      <c r="A280" s="1" t="s">
        <v>8</v>
      </c>
      <c r="B280" s="1" t="s">
        <v>9</v>
      </c>
      <c r="C280" s="1" t="s">
        <v>10</v>
      </c>
      <c r="D280" s="1" t="s">
        <v>11</v>
      </c>
      <c r="E280" s="1" t="s">
        <v>124</v>
      </c>
      <c r="F280" s="1" t="s">
        <v>12</v>
      </c>
      <c r="G280" s="1" t="s">
        <v>18</v>
      </c>
      <c r="H280" s="1" t="s">
        <v>109</v>
      </c>
      <c r="I280" s="3">
        <v>82560</v>
      </c>
      <c r="J280" s="3">
        <v>0</v>
      </c>
      <c r="K280" s="3">
        <v>82560</v>
      </c>
      <c r="L280" s="3">
        <v>85862.04</v>
      </c>
      <c r="M280" s="3">
        <v>-3302.04</v>
      </c>
      <c r="N280" s="3">
        <v>94122</v>
      </c>
      <c r="O280" s="3">
        <v>0</v>
      </c>
      <c r="P280" s="3">
        <v>94122</v>
      </c>
      <c r="Q280" s="3">
        <v>39067.5</v>
      </c>
      <c r="R280" s="3">
        <v>0</v>
      </c>
      <c r="S280" s="3">
        <v>55054.5</v>
      </c>
      <c r="T280" s="6">
        <f t="shared" si="12"/>
        <v>11562</v>
      </c>
      <c r="U280" s="6">
        <f t="shared" si="13"/>
        <v>8259.9600000000064</v>
      </c>
      <c r="V280" s="9">
        <f t="shared" si="14"/>
        <v>2000</v>
      </c>
      <c r="W280" s="9">
        <f>MID(Table1[[#This Row],[Object]],1,2)*100</f>
        <v>2100</v>
      </c>
      <c r="X280" s="6" t="str">
        <f>VLOOKUP(Table1[[#This Row],[Program]],Program!$A$2:$B$269,2,FALSE)</f>
        <v>DISTRICT HEALTH &amp; SAFETY</v>
      </c>
      <c r="Y280" s="6" t="str">
        <f>VLOOKUP(Table1[[#This Row],[2-Digit Object Code]],'Object Codes'!$C$2:$D$861,2,FALSE)</f>
        <v>CLASSIFIED MANAGERS-NON-INSTRU</v>
      </c>
    </row>
    <row r="281" spans="1:25" x14ac:dyDescent="0.25">
      <c r="A281" s="1" t="s">
        <v>8</v>
      </c>
      <c r="B281" s="1" t="s">
        <v>9</v>
      </c>
      <c r="C281" s="1" t="s">
        <v>10</v>
      </c>
      <c r="D281" s="1" t="s">
        <v>11</v>
      </c>
      <c r="E281" s="1" t="s">
        <v>124</v>
      </c>
      <c r="F281" s="1" t="s">
        <v>12</v>
      </c>
      <c r="G281" s="1" t="s">
        <v>25</v>
      </c>
      <c r="H281" s="1" t="s">
        <v>109</v>
      </c>
      <c r="I281" s="3">
        <v>0</v>
      </c>
      <c r="J281" s="3">
        <v>0</v>
      </c>
      <c r="K281" s="3">
        <v>0</v>
      </c>
      <c r="L281" s="3">
        <v>983.15</v>
      </c>
      <c r="M281" s="3">
        <v>-983.15</v>
      </c>
      <c r="N281" s="3">
        <v>2392</v>
      </c>
      <c r="O281" s="3">
        <v>0</v>
      </c>
      <c r="P281" s="3">
        <v>2392</v>
      </c>
      <c r="Q281" s="3">
        <v>39.97</v>
      </c>
      <c r="R281" s="3">
        <v>0</v>
      </c>
      <c r="S281" s="3">
        <v>2352.0300000000002</v>
      </c>
      <c r="T281" s="6">
        <f t="shared" si="12"/>
        <v>2392</v>
      </c>
      <c r="U281" s="6">
        <f t="shared" si="13"/>
        <v>1408.85</v>
      </c>
      <c r="V281" s="9">
        <f t="shared" si="14"/>
        <v>3000</v>
      </c>
      <c r="W281" s="9">
        <f>MID(Table1[[#This Row],[Object]],1,2)*100</f>
        <v>3100</v>
      </c>
      <c r="X281" s="6" t="str">
        <f>VLOOKUP(Table1[[#This Row],[Program]],Program!$A$2:$B$269,2,FALSE)</f>
        <v>DISTRICT HEALTH &amp; SAFETY</v>
      </c>
      <c r="Y281" s="6" t="str">
        <f>VLOOKUP(Table1[[#This Row],[2-Digit Object Code]],'Object Codes'!$C$2:$D$861,2,FALSE)</f>
        <v>CERTIFICATED RETIREMENT</v>
      </c>
    </row>
    <row r="282" spans="1:25" x14ac:dyDescent="0.25">
      <c r="A282" s="1" t="s">
        <v>8</v>
      </c>
      <c r="B282" s="1" t="s">
        <v>9</v>
      </c>
      <c r="C282" s="1" t="s">
        <v>10</v>
      </c>
      <c r="D282" s="1" t="s">
        <v>11</v>
      </c>
      <c r="E282" s="1" t="s">
        <v>124</v>
      </c>
      <c r="F282" s="1" t="s">
        <v>12</v>
      </c>
      <c r="G282" s="1" t="s">
        <v>27</v>
      </c>
      <c r="H282" s="1" t="s">
        <v>109</v>
      </c>
      <c r="I282" s="3">
        <v>9446</v>
      </c>
      <c r="J282" s="3">
        <v>0</v>
      </c>
      <c r="K282" s="3">
        <v>9446</v>
      </c>
      <c r="L282" s="3">
        <v>9824.33</v>
      </c>
      <c r="M282" s="3">
        <v>-378.33</v>
      </c>
      <c r="N282" s="3">
        <v>11067</v>
      </c>
      <c r="O282" s="3">
        <v>0</v>
      </c>
      <c r="P282" s="3">
        <v>11067</v>
      </c>
      <c r="Q282" s="3">
        <v>4598.6499999999996</v>
      </c>
      <c r="R282" s="3">
        <v>0</v>
      </c>
      <c r="S282" s="3">
        <v>6468.35</v>
      </c>
      <c r="T282" s="6">
        <f t="shared" si="12"/>
        <v>1621</v>
      </c>
      <c r="U282" s="6">
        <f t="shared" si="13"/>
        <v>1242.67</v>
      </c>
      <c r="V282" s="9">
        <f t="shared" si="14"/>
        <v>3000</v>
      </c>
      <c r="W282" s="9">
        <f>MID(Table1[[#This Row],[Object]],1,2)*100</f>
        <v>3200</v>
      </c>
      <c r="X282" s="6" t="str">
        <f>VLOOKUP(Table1[[#This Row],[Program]],Program!$A$2:$B$269,2,FALSE)</f>
        <v>DISTRICT HEALTH &amp; SAFETY</v>
      </c>
      <c r="Y282" s="6" t="str">
        <f>VLOOKUP(Table1[[#This Row],[2-Digit Object Code]],'Object Codes'!$C$2:$D$861,2,FALSE)</f>
        <v>CLASSIFIED RETIREMENT</v>
      </c>
    </row>
    <row r="283" spans="1:25" x14ac:dyDescent="0.25">
      <c r="A283" s="1" t="s">
        <v>8</v>
      </c>
      <c r="B283" s="1" t="s">
        <v>9</v>
      </c>
      <c r="C283" s="1" t="s">
        <v>10</v>
      </c>
      <c r="D283" s="1" t="s">
        <v>11</v>
      </c>
      <c r="E283" s="1" t="s">
        <v>124</v>
      </c>
      <c r="F283" s="1" t="s">
        <v>12</v>
      </c>
      <c r="G283" s="1" t="s">
        <v>87</v>
      </c>
      <c r="H283" s="1" t="s">
        <v>109</v>
      </c>
      <c r="I283" s="3">
        <v>5119</v>
      </c>
      <c r="J283" s="3">
        <v>0</v>
      </c>
      <c r="K283" s="3">
        <v>5119</v>
      </c>
      <c r="L283" s="3">
        <v>5298.56</v>
      </c>
      <c r="M283" s="3">
        <v>-179.56</v>
      </c>
      <c r="N283" s="3">
        <v>5836</v>
      </c>
      <c r="O283" s="3">
        <v>0</v>
      </c>
      <c r="P283" s="3">
        <v>5836</v>
      </c>
      <c r="Q283" s="3">
        <v>2411.75</v>
      </c>
      <c r="R283" s="3">
        <v>0</v>
      </c>
      <c r="S283" s="3">
        <v>3424.25</v>
      </c>
      <c r="T283" s="6">
        <f t="shared" si="12"/>
        <v>717</v>
      </c>
      <c r="U283" s="6">
        <f t="shared" si="13"/>
        <v>537.4399999999996</v>
      </c>
      <c r="V283" s="9">
        <f t="shared" si="14"/>
        <v>3000</v>
      </c>
      <c r="W283" s="9">
        <f>MID(Table1[[#This Row],[Object]],1,2)*100</f>
        <v>3300</v>
      </c>
      <c r="X283" s="6" t="str">
        <f>VLOOKUP(Table1[[#This Row],[Program]],Program!$A$2:$B$269,2,FALSE)</f>
        <v>DISTRICT HEALTH &amp; SAFETY</v>
      </c>
      <c r="Y283" s="6" t="str">
        <f>VLOOKUP(Table1[[#This Row],[2-Digit Object Code]],'Object Codes'!$C$2:$D$861,2,FALSE)</f>
        <v>OASDHI/FICA</v>
      </c>
    </row>
    <row r="284" spans="1:25" x14ac:dyDescent="0.25">
      <c r="A284" s="1" t="s">
        <v>8</v>
      </c>
      <c r="B284" s="1" t="s">
        <v>9</v>
      </c>
      <c r="C284" s="1" t="s">
        <v>10</v>
      </c>
      <c r="D284" s="1" t="s">
        <v>11</v>
      </c>
      <c r="E284" s="1" t="s">
        <v>124</v>
      </c>
      <c r="F284" s="1" t="s">
        <v>12</v>
      </c>
      <c r="G284" s="1" t="s">
        <v>29</v>
      </c>
      <c r="H284" s="1" t="s">
        <v>109</v>
      </c>
      <c r="I284" s="3">
        <v>223</v>
      </c>
      <c r="J284" s="3">
        <v>0</v>
      </c>
      <c r="K284" s="3">
        <v>223</v>
      </c>
      <c r="L284" s="3">
        <v>222.16</v>
      </c>
      <c r="M284" s="3">
        <v>0.84</v>
      </c>
      <c r="N284" s="3">
        <v>223</v>
      </c>
      <c r="O284" s="3">
        <v>0</v>
      </c>
      <c r="P284" s="3">
        <v>223</v>
      </c>
      <c r="Q284" s="3">
        <v>92.6</v>
      </c>
      <c r="R284" s="3">
        <v>0</v>
      </c>
      <c r="S284" s="3">
        <v>130.4</v>
      </c>
      <c r="T284" s="6">
        <f t="shared" si="12"/>
        <v>0</v>
      </c>
      <c r="U284" s="6">
        <f t="shared" si="13"/>
        <v>0.84000000000000341</v>
      </c>
      <c r="V284" s="9">
        <f t="shared" si="14"/>
        <v>3000</v>
      </c>
      <c r="W284" s="9">
        <f>MID(Table1[[#This Row],[Object]],1,2)*100</f>
        <v>3300</v>
      </c>
      <c r="X284" s="6" t="str">
        <f>VLOOKUP(Table1[[#This Row],[Program]],Program!$A$2:$B$269,2,FALSE)</f>
        <v>DISTRICT HEALTH &amp; SAFETY</v>
      </c>
      <c r="Y284" s="6" t="str">
        <f>VLOOKUP(Table1[[#This Row],[2-Digit Object Code]],'Object Codes'!$C$2:$D$861,2,FALSE)</f>
        <v>OASDHI/FICA</v>
      </c>
    </row>
    <row r="285" spans="1:25" x14ac:dyDescent="0.25">
      <c r="A285" s="1" t="s">
        <v>8</v>
      </c>
      <c r="B285" s="1" t="s">
        <v>9</v>
      </c>
      <c r="C285" s="1" t="s">
        <v>10</v>
      </c>
      <c r="D285" s="1" t="s">
        <v>11</v>
      </c>
      <c r="E285" s="1" t="s">
        <v>124</v>
      </c>
      <c r="F285" s="1" t="s">
        <v>12</v>
      </c>
      <c r="G285" s="1" t="s">
        <v>101</v>
      </c>
      <c r="H285" s="1" t="s">
        <v>109</v>
      </c>
      <c r="I285" s="3">
        <v>0</v>
      </c>
      <c r="J285" s="3">
        <v>0</v>
      </c>
      <c r="K285" s="3">
        <v>0</v>
      </c>
      <c r="L285" s="3">
        <v>20.82</v>
      </c>
      <c r="M285" s="3">
        <v>-20.82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6">
        <f t="shared" si="12"/>
        <v>0</v>
      </c>
      <c r="U285" s="6">
        <f t="shared" si="13"/>
        <v>-20.82</v>
      </c>
      <c r="V285" s="9">
        <f t="shared" si="14"/>
        <v>3000</v>
      </c>
      <c r="W285" s="9">
        <f>MID(Table1[[#This Row],[Object]],1,2)*100</f>
        <v>3300</v>
      </c>
      <c r="X285" s="6" t="str">
        <f>VLOOKUP(Table1[[#This Row],[Program]],Program!$A$2:$B$269,2,FALSE)</f>
        <v>DISTRICT HEALTH &amp; SAFETY</v>
      </c>
      <c r="Y285" s="6" t="str">
        <f>VLOOKUP(Table1[[#This Row],[2-Digit Object Code]],'Object Codes'!$C$2:$D$861,2,FALSE)</f>
        <v>OASDHI/FICA</v>
      </c>
    </row>
    <row r="286" spans="1:25" x14ac:dyDescent="0.25">
      <c r="A286" s="1" t="s">
        <v>8</v>
      </c>
      <c r="B286" s="1" t="s">
        <v>9</v>
      </c>
      <c r="C286" s="1" t="s">
        <v>10</v>
      </c>
      <c r="D286" s="1" t="s">
        <v>11</v>
      </c>
      <c r="E286" s="1" t="s">
        <v>124</v>
      </c>
      <c r="F286" s="1" t="s">
        <v>12</v>
      </c>
      <c r="G286" s="1" t="s">
        <v>30</v>
      </c>
      <c r="H286" s="1" t="s">
        <v>109</v>
      </c>
      <c r="I286" s="3">
        <v>1249</v>
      </c>
      <c r="J286" s="3">
        <v>0</v>
      </c>
      <c r="K286" s="3">
        <v>1249</v>
      </c>
      <c r="L286" s="3">
        <v>1494.68</v>
      </c>
      <c r="M286" s="3">
        <v>-245.68</v>
      </c>
      <c r="N286" s="3">
        <v>1779</v>
      </c>
      <c r="O286" s="3">
        <v>0</v>
      </c>
      <c r="P286" s="3">
        <v>1779</v>
      </c>
      <c r="Q286" s="3">
        <v>592.24</v>
      </c>
      <c r="R286" s="3">
        <v>0</v>
      </c>
      <c r="S286" s="3">
        <v>1186.76</v>
      </c>
      <c r="T286" s="6">
        <f t="shared" si="12"/>
        <v>530</v>
      </c>
      <c r="U286" s="6">
        <f t="shared" si="13"/>
        <v>284.31999999999994</v>
      </c>
      <c r="V286" s="9">
        <f t="shared" si="14"/>
        <v>3000</v>
      </c>
      <c r="W286" s="9">
        <f>MID(Table1[[#This Row],[Object]],1,2)*100</f>
        <v>3300</v>
      </c>
      <c r="X286" s="6" t="str">
        <f>VLOOKUP(Table1[[#This Row],[Program]],Program!$A$2:$B$269,2,FALSE)</f>
        <v>DISTRICT HEALTH &amp; SAFETY</v>
      </c>
      <c r="Y286" s="6" t="str">
        <f>VLOOKUP(Table1[[#This Row],[2-Digit Object Code]],'Object Codes'!$C$2:$D$861,2,FALSE)</f>
        <v>OASDHI/FICA</v>
      </c>
    </row>
    <row r="287" spans="1:25" x14ac:dyDescent="0.25">
      <c r="A287" s="1" t="s">
        <v>8</v>
      </c>
      <c r="B287" s="1" t="s">
        <v>9</v>
      </c>
      <c r="C287" s="1" t="s">
        <v>10</v>
      </c>
      <c r="D287" s="1" t="s">
        <v>11</v>
      </c>
      <c r="E287" s="1" t="s">
        <v>124</v>
      </c>
      <c r="F287" s="1" t="s">
        <v>12</v>
      </c>
      <c r="G287" s="1" t="s">
        <v>31</v>
      </c>
      <c r="H287" s="1" t="s">
        <v>109</v>
      </c>
      <c r="I287" s="3">
        <v>0</v>
      </c>
      <c r="J287" s="3">
        <v>0</v>
      </c>
      <c r="K287" s="3">
        <v>0</v>
      </c>
      <c r="L287" s="3">
        <v>23.92</v>
      </c>
      <c r="M287" s="3">
        <v>-23.92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6">
        <f t="shared" si="12"/>
        <v>0</v>
      </c>
      <c r="U287" s="6">
        <f t="shared" si="13"/>
        <v>-23.92</v>
      </c>
      <c r="V287" s="9">
        <f t="shared" si="14"/>
        <v>3000</v>
      </c>
      <c r="W287" s="9">
        <f>MID(Table1[[#This Row],[Object]],1,2)*100</f>
        <v>3300</v>
      </c>
      <c r="X287" s="6" t="str">
        <f>VLOOKUP(Table1[[#This Row],[Program]],Program!$A$2:$B$269,2,FALSE)</f>
        <v>DISTRICT HEALTH &amp; SAFETY</v>
      </c>
      <c r="Y287" s="6" t="str">
        <f>VLOOKUP(Table1[[#This Row],[2-Digit Object Code]],'Object Codes'!$C$2:$D$861,2,FALSE)</f>
        <v>OASDHI/FICA</v>
      </c>
    </row>
    <row r="288" spans="1:25" x14ac:dyDescent="0.25">
      <c r="A288" s="1" t="s">
        <v>8</v>
      </c>
      <c r="B288" s="1" t="s">
        <v>9</v>
      </c>
      <c r="C288" s="1" t="s">
        <v>10</v>
      </c>
      <c r="D288" s="1" t="s">
        <v>11</v>
      </c>
      <c r="E288" s="1" t="s">
        <v>124</v>
      </c>
      <c r="F288" s="1" t="s">
        <v>12</v>
      </c>
      <c r="G288" s="1" t="s">
        <v>32</v>
      </c>
      <c r="H288" s="1" t="s">
        <v>109</v>
      </c>
      <c r="I288" s="3">
        <v>378</v>
      </c>
      <c r="J288" s="3">
        <v>0</v>
      </c>
      <c r="K288" s="3">
        <v>378</v>
      </c>
      <c r="L288" s="3">
        <v>378.24</v>
      </c>
      <c r="M288" s="3">
        <v>-0.24</v>
      </c>
      <c r="N288" s="3">
        <v>395</v>
      </c>
      <c r="O288" s="3">
        <v>0</v>
      </c>
      <c r="P288" s="3">
        <v>395</v>
      </c>
      <c r="Q288" s="3">
        <v>164.4</v>
      </c>
      <c r="R288" s="3">
        <v>0</v>
      </c>
      <c r="S288" s="3">
        <v>230.6</v>
      </c>
      <c r="T288" s="6">
        <f t="shared" si="12"/>
        <v>17</v>
      </c>
      <c r="U288" s="6">
        <f t="shared" si="13"/>
        <v>16.759999999999991</v>
      </c>
      <c r="V288" s="9">
        <f t="shared" si="14"/>
        <v>3000</v>
      </c>
      <c r="W288" s="9">
        <f>MID(Table1[[#This Row],[Object]],1,2)*100</f>
        <v>3400</v>
      </c>
      <c r="X288" s="6" t="str">
        <f>VLOOKUP(Table1[[#This Row],[Program]],Program!$A$2:$B$269,2,FALSE)</f>
        <v>DISTRICT HEALTH &amp; SAFETY</v>
      </c>
      <c r="Y288" s="6" t="str">
        <f>VLOOKUP(Table1[[#This Row],[2-Digit Object Code]],'Object Codes'!$C$2:$D$861,2,FALSE)</f>
        <v>HEALTH AND WELFARE BENEFITS</v>
      </c>
    </row>
    <row r="289" spans="1:25" x14ac:dyDescent="0.25">
      <c r="A289" s="1" t="s">
        <v>8</v>
      </c>
      <c r="B289" s="1" t="s">
        <v>9</v>
      </c>
      <c r="C289" s="1" t="s">
        <v>10</v>
      </c>
      <c r="D289" s="1" t="s">
        <v>11</v>
      </c>
      <c r="E289" s="1" t="s">
        <v>124</v>
      </c>
      <c r="F289" s="1" t="s">
        <v>12</v>
      </c>
      <c r="G289" s="1" t="s">
        <v>36</v>
      </c>
      <c r="H289" s="1" t="s">
        <v>109</v>
      </c>
      <c r="I289" s="3">
        <v>215</v>
      </c>
      <c r="J289" s="3">
        <v>0</v>
      </c>
      <c r="K289" s="3">
        <v>215</v>
      </c>
      <c r="L289" s="3">
        <v>215.16</v>
      </c>
      <c r="M289" s="3">
        <v>-0.16</v>
      </c>
      <c r="N289" s="3">
        <v>193</v>
      </c>
      <c r="O289" s="3">
        <v>0</v>
      </c>
      <c r="P289" s="3">
        <v>193</v>
      </c>
      <c r="Q289" s="3">
        <v>80.349999999999994</v>
      </c>
      <c r="R289" s="3">
        <v>0</v>
      </c>
      <c r="S289" s="3">
        <v>112.65</v>
      </c>
      <c r="T289" s="6">
        <f t="shared" si="12"/>
        <v>-22</v>
      </c>
      <c r="U289" s="6">
        <f t="shared" si="13"/>
        <v>-22.159999999999997</v>
      </c>
      <c r="V289" s="9">
        <f t="shared" si="14"/>
        <v>3000</v>
      </c>
      <c r="W289" s="9">
        <f>MID(Table1[[#This Row],[Object]],1,2)*100</f>
        <v>3400</v>
      </c>
      <c r="X289" s="6" t="str">
        <f>VLOOKUP(Table1[[#This Row],[Program]],Program!$A$2:$B$269,2,FALSE)</f>
        <v>DISTRICT HEALTH &amp; SAFETY</v>
      </c>
      <c r="Y289" s="6" t="str">
        <f>VLOOKUP(Table1[[#This Row],[2-Digit Object Code]],'Object Codes'!$C$2:$D$861,2,FALSE)</f>
        <v>HEALTH AND WELFARE BENEFITS</v>
      </c>
    </row>
    <row r="290" spans="1:25" x14ac:dyDescent="0.25">
      <c r="A290" s="1" t="s">
        <v>8</v>
      </c>
      <c r="B290" s="1" t="s">
        <v>9</v>
      </c>
      <c r="C290" s="1" t="s">
        <v>10</v>
      </c>
      <c r="D290" s="1" t="s">
        <v>11</v>
      </c>
      <c r="E290" s="1" t="s">
        <v>124</v>
      </c>
      <c r="F290" s="1" t="s">
        <v>12</v>
      </c>
      <c r="G290" s="1" t="s">
        <v>40</v>
      </c>
      <c r="H290" s="1" t="s">
        <v>109</v>
      </c>
      <c r="I290" s="3">
        <v>41</v>
      </c>
      <c r="J290" s="3">
        <v>0</v>
      </c>
      <c r="K290" s="3">
        <v>41</v>
      </c>
      <c r="L290" s="3">
        <v>42.82</v>
      </c>
      <c r="M290" s="3">
        <v>-1.82</v>
      </c>
      <c r="N290" s="3">
        <v>47</v>
      </c>
      <c r="O290" s="3">
        <v>0</v>
      </c>
      <c r="P290" s="3">
        <v>47</v>
      </c>
      <c r="Q290" s="3">
        <v>19.5</v>
      </c>
      <c r="R290" s="3">
        <v>0</v>
      </c>
      <c r="S290" s="3">
        <v>27.5</v>
      </c>
      <c r="T290" s="6">
        <f t="shared" si="12"/>
        <v>6</v>
      </c>
      <c r="U290" s="6">
        <f t="shared" si="13"/>
        <v>4.18</v>
      </c>
      <c r="V290" s="9">
        <f t="shared" si="14"/>
        <v>3000</v>
      </c>
      <c r="W290" s="9">
        <f>MID(Table1[[#This Row],[Object]],1,2)*100</f>
        <v>3500</v>
      </c>
      <c r="X290" s="6" t="str">
        <f>VLOOKUP(Table1[[#This Row],[Program]],Program!$A$2:$B$269,2,FALSE)</f>
        <v>DISTRICT HEALTH &amp; SAFETY</v>
      </c>
      <c r="Y290" s="6" t="str">
        <f>VLOOKUP(Table1[[#This Row],[2-Digit Object Code]],'Object Codes'!$C$2:$D$861,2,FALSE)</f>
        <v>STATE UNEMPLOYMENT INSURANCE</v>
      </c>
    </row>
    <row r="291" spans="1:25" x14ac:dyDescent="0.25">
      <c r="A291" s="1" t="s">
        <v>8</v>
      </c>
      <c r="B291" s="1" t="s">
        <v>9</v>
      </c>
      <c r="C291" s="1" t="s">
        <v>10</v>
      </c>
      <c r="D291" s="1" t="s">
        <v>11</v>
      </c>
      <c r="E291" s="1" t="s">
        <v>124</v>
      </c>
      <c r="F291" s="1" t="s">
        <v>12</v>
      </c>
      <c r="G291" s="1" t="s">
        <v>41</v>
      </c>
      <c r="H291" s="1" t="s">
        <v>109</v>
      </c>
      <c r="I291" s="3">
        <v>2</v>
      </c>
      <c r="J291" s="3">
        <v>0</v>
      </c>
      <c r="K291" s="3">
        <v>2</v>
      </c>
      <c r="L291" s="3">
        <v>1.68</v>
      </c>
      <c r="M291" s="3">
        <v>0.32</v>
      </c>
      <c r="N291" s="3">
        <v>2</v>
      </c>
      <c r="O291" s="3">
        <v>0</v>
      </c>
      <c r="P291" s="3">
        <v>2</v>
      </c>
      <c r="Q291" s="3">
        <v>0.7</v>
      </c>
      <c r="R291" s="3">
        <v>0</v>
      </c>
      <c r="S291" s="3">
        <v>1.3</v>
      </c>
      <c r="T291" s="6">
        <f t="shared" si="12"/>
        <v>0</v>
      </c>
      <c r="U291" s="6">
        <f t="shared" si="13"/>
        <v>0.32000000000000006</v>
      </c>
      <c r="V291" s="9">
        <f t="shared" si="14"/>
        <v>3000</v>
      </c>
      <c r="W291" s="9">
        <f>MID(Table1[[#This Row],[Object]],1,2)*100</f>
        <v>3500</v>
      </c>
      <c r="X291" s="6" t="str">
        <f>VLOOKUP(Table1[[#This Row],[Program]],Program!$A$2:$B$269,2,FALSE)</f>
        <v>DISTRICT HEALTH &amp; SAFETY</v>
      </c>
      <c r="Y291" s="6" t="str">
        <f>VLOOKUP(Table1[[#This Row],[2-Digit Object Code]],'Object Codes'!$C$2:$D$861,2,FALSE)</f>
        <v>STATE UNEMPLOYMENT INSURANCE</v>
      </c>
    </row>
    <row r="292" spans="1:25" x14ac:dyDescent="0.25">
      <c r="A292" s="1" t="s">
        <v>8</v>
      </c>
      <c r="B292" s="1" t="s">
        <v>9</v>
      </c>
      <c r="C292" s="1" t="s">
        <v>10</v>
      </c>
      <c r="D292" s="1" t="s">
        <v>11</v>
      </c>
      <c r="E292" s="1" t="s">
        <v>124</v>
      </c>
      <c r="F292" s="1" t="s">
        <v>12</v>
      </c>
      <c r="G292" s="1" t="s">
        <v>42</v>
      </c>
      <c r="H292" s="1" t="s">
        <v>109</v>
      </c>
      <c r="I292" s="3">
        <v>0</v>
      </c>
      <c r="J292" s="3">
        <v>0</v>
      </c>
      <c r="K292" s="3">
        <v>0</v>
      </c>
      <c r="L292" s="3">
        <v>5.99</v>
      </c>
      <c r="M292" s="3">
        <v>-5.99</v>
      </c>
      <c r="N292" s="3">
        <v>13</v>
      </c>
      <c r="O292" s="3">
        <v>0</v>
      </c>
      <c r="P292" s="3">
        <v>13</v>
      </c>
      <c r="Q292" s="3">
        <v>0.19</v>
      </c>
      <c r="R292" s="3">
        <v>0</v>
      </c>
      <c r="S292" s="3">
        <v>12.81</v>
      </c>
      <c r="T292" s="6">
        <f t="shared" si="12"/>
        <v>13</v>
      </c>
      <c r="U292" s="6">
        <f t="shared" si="13"/>
        <v>7.01</v>
      </c>
      <c r="V292" s="9">
        <f t="shared" si="14"/>
        <v>3000</v>
      </c>
      <c r="W292" s="9">
        <f>MID(Table1[[#This Row],[Object]],1,2)*100</f>
        <v>3500</v>
      </c>
      <c r="X292" s="6" t="str">
        <f>VLOOKUP(Table1[[#This Row],[Program]],Program!$A$2:$B$269,2,FALSE)</f>
        <v>DISTRICT HEALTH &amp; SAFETY</v>
      </c>
      <c r="Y292" s="6" t="str">
        <f>VLOOKUP(Table1[[#This Row],[2-Digit Object Code]],'Object Codes'!$C$2:$D$861,2,FALSE)</f>
        <v>STATE UNEMPLOYMENT INSURANCE</v>
      </c>
    </row>
    <row r="293" spans="1:25" x14ac:dyDescent="0.25">
      <c r="A293" s="1" t="s">
        <v>8</v>
      </c>
      <c r="B293" s="1" t="s">
        <v>9</v>
      </c>
      <c r="C293" s="1" t="s">
        <v>10</v>
      </c>
      <c r="D293" s="1" t="s">
        <v>11</v>
      </c>
      <c r="E293" s="1" t="s">
        <v>124</v>
      </c>
      <c r="F293" s="1" t="s">
        <v>12</v>
      </c>
      <c r="G293" s="1" t="s">
        <v>44</v>
      </c>
      <c r="H293" s="1" t="s">
        <v>109</v>
      </c>
      <c r="I293" s="3">
        <v>1500</v>
      </c>
      <c r="J293" s="3">
        <v>0</v>
      </c>
      <c r="K293" s="3">
        <v>1500</v>
      </c>
      <c r="L293" s="3">
        <v>1500</v>
      </c>
      <c r="M293" s="3">
        <v>0</v>
      </c>
      <c r="N293" s="3">
        <v>1500</v>
      </c>
      <c r="O293" s="3">
        <v>0</v>
      </c>
      <c r="P293" s="3">
        <v>1500</v>
      </c>
      <c r="Q293" s="3">
        <v>625</v>
      </c>
      <c r="R293" s="3">
        <v>0</v>
      </c>
      <c r="S293" s="3">
        <v>875</v>
      </c>
      <c r="T293" s="6">
        <f t="shared" si="12"/>
        <v>0</v>
      </c>
      <c r="U293" s="6">
        <f t="shared" si="13"/>
        <v>0</v>
      </c>
      <c r="V293" s="9">
        <f t="shared" si="14"/>
        <v>3000</v>
      </c>
      <c r="W293" s="9">
        <f>MID(Table1[[#This Row],[Object]],1,2)*100</f>
        <v>3600</v>
      </c>
      <c r="X293" s="6" t="str">
        <f>VLOOKUP(Table1[[#This Row],[Program]],Program!$A$2:$B$269,2,FALSE)</f>
        <v>DISTRICT HEALTH &amp; SAFETY</v>
      </c>
      <c r="Y293" s="6" t="str">
        <f>VLOOKUP(Table1[[#This Row],[2-Digit Object Code]],'Object Codes'!$C$2:$D$861,2,FALSE)</f>
        <v>WORKERS COMPENSATION INSURANCE</v>
      </c>
    </row>
    <row r="294" spans="1:25" x14ac:dyDescent="0.25">
      <c r="A294" s="1" t="s">
        <v>8</v>
      </c>
      <c r="B294" s="1" t="s">
        <v>9</v>
      </c>
      <c r="C294" s="1" t="s">
        <v>10</v>
      </c>
      <c r="D294" s="1" t="s">
        <v>11</v>
      </c>
      <c r="E294" s="1" t="s">
        <v>124</v>
      </c>
      <c r="F294" s="1" t="s">
        <v>12</v>
      </c>
      <c r="G294" s="1" t="s">
        <v>47</v>
      </c>
      <c r="H294" s="1" t="s">
        <v>109</v>
      </c>
      <c r="I294" s="3">
        <v>50</v>
      </c>
      <c r="J294" s="3">
        <v>0</v>
      </c>
      <c r="K294" s="3">
        <v>50</v>
      </c>
      <c r="L294" s="3">
        <v>49.68</v>
      </c>
      <c r="M294" s="3">
        <v>0.32</v>
      </c>
      <c r="N294" s="3">
        <v>50</v>
      </c>
      <c r="O294" s="3">
        <v>0</v>
      </c>
      <c r="P294" s="3">
        <v>50</v>
      </c>
      <c r="Q294" s="3">
        <v>20.7</v>
      </c>
      <c r="R294" s="3">
        <v>0</v>
      </c>
      <c r="S294" s="3">
        <v>29.3</v>
      </c>
      <c r="T294" s="6">
        <f t="shared" si="12"/>
        <v>0</v>
      </c>
      <c r="U294" s="6">
        <f t="shared" si="13"/>
        <v>0.32000000000000028</v>
      </c>
      <c r="V294" s="9">
        <f t="shared" si="14"/>
        <v>3000</v>
      </c>
      <c r="W294" s="9">
        <f>MID(Table1[[#This Row],[Object]],1,2)*100</f>
        <v>3900</v>
      </c>
      <c r="X294" s="6" t="str">
        <f>VLOOKUP(Table1[[#This Row],[Program]],Program!$A$2:$B$269,2,FALSE)</f>
        <v>DISTRICT HEALTH &amp; SAFETY</v>
      </c>
      <c r="Y294" s="6" t="str">
        <f>VLOOKUP(Table1[[#This Row],[2-Digit Object Code]],'Object Codes'!$C$2:$D$861,2,FALSE)</f>
        <v>OTHER BENEFITS</v>
      </c>
    </row>
    <row r="295" spans="1:25" x14ac:dyDescent="0.25">
      <c r="A295" s="1" t="s">
        <v>8</v>
      </c>
      <c r="B295" s="1" t="s">
        <v>9</v>
      </c>
      <c r="C295" s="1" t="s">
        <v>10</v>
      </c>
      <c r="D295" s="1" t="s">
        <v>11</v>
      </c>
      <c r="E295" s="1" t="s">
        <v>124</v>
      </c>
      <c r="F295" s="1" t="s">
        <v>12</v>
      </c>
      <c r="G295" s="1" t="s">
        <v>50</v>
      </c>
      <c r="H295" s="1" t="s">
        <v>109</v>
      </c>
      <c r="I295" s="3">
        <v>24</v>
      </c>
      <c r="J295" s="3">
        <v>0</v>
      </c>
      <c r="K295" s="3">
        <v>24</v>
      </c>
      <c r="L295" s="3">
        <v>24</v>
      </c>
      <c r="M295" s="3">
        <v>0</v>
      </c>
      <c r="N295" s="3">
        <v>24</v>
      </c>
      <c r="O295" s="3">
        <v>0</v>
      </c>
      <c r="P295" s="3">
        <v>24</v>
      </c>
      <c r="Q295" s="3">
        <v>10</v>
      </c>
      <c r="R295" s="3">
        <v>0</v>
      </c>
      <c r="S295" s="3">
        <v>14</v>
      </c>
      <c r="T295" s="6">
        <f t="shared" si="12"/>
        <v>0</v>
      </c>
      <c r="U295" s="6">
        <f t="shared" si="13"/>
        <v>0</v>
      </c>
      <c r="V295" s="9">
        <f t="shared" si="14"/>
        <v>3000</v>
      </c>
      <c r="W295" s="9">
        <f>MID(Table1[[#This Row],[Object]],1,2)*100</f>
        <v>3900</v>
      </c>
      <c r="X295" s="6" t="str">
        <f>VLOOKUP(Table1[[#This Row],[Program]],Program!$A$2:$B$269,2,FALSE)</f>
        <v>DISTRICT HEALTH &amp; SAFETY</v>
      </c>
      <c r="Y295" s="6" t="str">
        <f>VLOOKUP(Table1[[#This Row],[2-Digit Object Code]],'Object Codes'!$C$2:$D$861,2,FALSE)</f>
        <v>OTHER BENEFITS</v>
      </c>
    </row>
    <row r="296" spans="1:25" x14ac:dyDescent="0.25">
      <c r="A296" s="1" t="s">
        <v>8</v>
      </c>
      <c r="B296" s="1" t="s">
        <v>9</v>
      </c>
      <c r="C296" s="1" t="s">
        <v>10</v>
      </c>
      <c r="D296" s="1" t="s">
        <v>11</v>
      </c>
      <c r="E296" s="1" t="s">
        <v>124</v>
      </c>
      <c r="F296" s="1" t="s">
        <v>12</v>
      </c>
      <c r="G296" s="1" t="s">
        <v>121</v>
      </c>
      <c r="H296" s="1" t="s">
        <v>109</v>
      </c>
      <c r="I296" s="3">
        <v>3000</v>
      </c>
      <c r="J296" s="3">
        <v>0</v>
      </c>
      <c r="K296" s="3">
        <v>3000</v>
      </c>
      <c r="L296" s="3">
        <v>3000</v>
      </c>
      <c r="M296" s="3">
        <v>0</v>
      </c>
      <c r="N296" s="3">
        <v>3000</v>
      </c>
      <c r="O296" s="3">
        <v>0</v>
      </c>
      <c r="P296" s="3">
        <v>3000</v>
      </c>
      <c r="Q296" s="3">
        <v>1250</v>
      </c>
      <c r="R296" s="3">
        <v>0</v>
      </c>
      <c r="S296" s="3">
        <v>1750</v>
      </c>
      <c r="T296" s="6">
        <f t="shared" si="12"/>
        <v>0</v>
      </c>
      <c r="U296" s="6">
        <f t="shared" si="13"/>
        <v>0</v>
      </c>
      <c r="V296" s="9">
        <f t="shared" si="14"/>
        <v>3000</v>
      </c>
      <c r="W296" s="9">
        <f>MID(Table1[[#This Row],[Object]],1,2)*100</f>
        <v>3900</v>
      </c>
      <c r="X296" s="6" t="str">
        <f>VLOOKUP(Table1[[#This Row],[Program]],Program!$A$2:$B$269,2,FALSE)</f>
        <v>DISTRICT HEALTH &amp; SAFETY</v>
      </c>
      <c r="Y296" s="6" t="str">
        <f>VLOOKUP(Table1[[#This Row],[2-Digit Object Code]],'Object Codes'!$C$2:$D$861,2,FALSE)</f>
        <v>OTHER BENEFITS</v>
      </c>
    </row>
    <row r="297" spans="1:25" x14ac:dyDescent="0.25">
      <c r="A297" s="1" t="s">
        <v>8</v>
      </c>
      <c r="B297" s="1" t="s">
        <v>9</v>
      </c>
      <c r="C297" s="1" t="s">
        <v>10</v>
      </c>
      <c r="D297" s="1" t="s">
        <v>11</v>
      </c>
      <c r="E297" s="1" t="s">
        <v>124</v>
      </c>
      <c r="F297" s="1" t="s">
        <v>12</v>
      </c>
      <c r="G297" s="1" t="s">
        <v>53</v>
      </c>
      <c r="H297" s="1" t="s">
        <v>109</v>
      </c>
      <c r="I297" s="3">
        <v>250</v>
      </c>
      <c r="J297" s="3">
        <v>0</v>
      </c>
      <c r="K297" s="3">
        <v>250</v>
      </c>
      <c r="L297" s="3">
        <v>0</v>
      </c>
      <c r="M297" s="3">
        <v>250</v>
      </c>
      <c r="N297" s="3">
        <v>250</v>
      </c>
      <c r="O297" s="3">
        <v>0</v>
      </c>
      <c r="P297" s="3">
        <v>250</v>
      </c>
      <c r="Q297" s="3">
        <v>0</v>
      </c>
      <c r="R297" s="3">
        <v>0</v>
      </c>
      <c r="S297" s="3">
        <v>250</v>
      </c>
      <c r="T297" s="6">
        <f t="shared" si="12"/>
        <v>0</v>
      </c>
      <c r="U297" s="6">
        <f t="shared" si="13"/>
        <v>250</v>
      </c>
      <c r="V297" s="9">
        <f t="shared" si="14"/>
        <v>4000</v>
      </c>
      <c r="W297" s="9">
        <f>MID(Table1[[#This Row],[Object]],1,2)*100</f>
        <v>4200</v>
      </c>
      <c r="X297" s="6" t="str">
        <f>VLOOKUP(Table1[[#This Row],[Program]],Program!$A$2:$B$269,2,FALSE)</f>
        <v>DISTRICT HEALTH &amp; SAFETY</v>
      </c>
      <c r="Y297" s="6" t="str">
        <f>VLOOKUP(Table1[[#This Row],[2-Digit Object Code]],'Object Codes'!$C$2:$D$861,2,FALSE)</f>
        <v>BOOK,MAGAZINE&amp;PERIOD-DIST.USE</v>
      </c>
    </row>
    <row r="298" spans="1:25" x14ac:dyDescent="0.25">
      <c r="A298" s="1" t="s">
        <v>8</v>
      </c>
      <c r="B298" s="1" t="s">
        <v>9</v>
      </c>
      <c r="C298" s="1" t="s">
        <v>10</v>
      </c>
      <c r="D298" s="1" t="s">
        <v>11</v>
      </c>
      <c r="E298" s="1" t="s">
        <v>124</v>
      </c>
      <c r="F298" s="1" t="s">
        <v>12</v>
      </c>
      <c r="G298" s="1" t="s">
        <v>54</v>
      </c>
      <c r="H298" s="1" t="s">
        <v>109</v>
      </c>
      <c r="I298" s="3">
        <v>1100</v>
      </c>
      <c r="J298" s="3">
        <v>-500</v>
      </c>
      <c r="K298" s="3">
        <v>600</v>
      </c>
      <c r="L298" s="3">
        <v>360.69</v>
      </c>
      <c r="M298" s="3">
        <v>239.31</v>
      </c>
      <c r="N298" s="3">
        <v>1100</v>
      </c>
      <c r="O298" s="3">
        <v>2000</v>
      </c>
      <c r="P298" s="3">
        <v>3100</v>
      </c>
      <c r="Q298" s="3">
        <v>489.54</v>
      </c>
      <c r="R298" s="3">
        <v>225.6</v>
      </c>
      <c r="S298" s="3">
        <v>2384.86</v>
      </c>
      <c r="T298" s="6">
        <f t="shared" si="12"/>
        <v>0</v>
      </c>
      <c r="U298" s="6">
        <f t="shared" si="13"/>
        <v>739.31</v>
      </c>
      <c r="V298" s="9">
        <f t="shared" si="14"/>
        <v>4000</v>
      </c>
      <c r="W298" s="9">
        <f>MID(Table1[[#This Row],[Object]],1,2)*100</f>
        <v>4200</v>
      </c>
      <c r="X298" s="6" t="str">
        <f>VLOOKUP(Table1[[#This Row],[Program]],Program!$A$2:$B$269,2,FALSE)</f>
        <v>DISTRICT HEALTH &amp; SAFETY</v>
      </c>
      <c r="Y298" s="6" t="str">
        <f>VLOOKUP(Table1[[#This Row],[2-Digit Object Code]],'Object Codes'!$C$2:$D$861,2,FALSE)</f>
        <v>BOOK,MAGAZINE&amp;PERIOD-DIST.USE</v>
      </c>
    </row>
    <row r="299" spans="1:25" x14ac:dyDescent="0.25">
      <c r="A299" s="1" t="s">
        <v>8</v>
      </c>
      <c r="B299" s="1" t="s">
        <v>9</v>
      </c>
      <c r="C299" s="1" t="s">
        <v>10</v>
      </c>
      <c r="D299" s="1" t="s">
        <v>11</v>
      </c>
      <c r="E299" s="1" t="s">
        <v>124</v>
      </c>
      <c r="F299" s="1" t="s">
        <v>12</v>
      </c>
      <c r="G299" s="1" t="s">
        <v>126</v>
      </c>
      <c r="H299" s="1" t="s">
        <v>109</v>
      </c>
      <c r="I299" s="3">
        <v>2150</v>
      </c>
      <c r="J299" s="3">
        <v>200</v>
      </c>
      <c r="K299" s="3">
        <v>2350</v>
      </c>
      <c r="L299" s="3">
        <v>2220</v>
      </c>
      <c r="M299" s="3">
        <v>130</v>
      </c>
      <c r="N299" s="3">
        <v>2150</v>
      </c>
      <c r="O299" s="3">
        <v>0</v>
      </c>
      <c r="P299" s="3">
        <v>2150</v>
      </c>
      <c r="Q299" s="3">
        <v>0</v>
      </c>
      <c r="R299" s="3">
        <v>0</v>
      </c>
      <c r="S299" s="3">
        <v>2150</v>
      </c>
      <c r="T299" s="6">
        <f t="shared" si="12"/>
        <v>0</v>
      </c>
      <c r="U299" s="6">
        <f t="shared" si="13"/>
        <v>-70</v>
      </c>
      <c r="V299" s="9">
        <f t="shared" si="14"/>
        <v>4000</v>
      </c>
      <c r="W299" s="9">
        <f>MID(Table1[[#This Row],[Object]],1,2)*100</f>
        <v>4400</v>
      </c>
      <c r="X299" s="6" t="str">
        <f>VLOOKUP(Table1[[#This Row],[Program]],Program!$A$2:$B$269,2,FALSE)</f>
        <v>DISTRICT HEALTH &amp; SAFETY</v>
      </c>
      <c r="Y299" s="6" t="str">
        <f>VLOOKUP(Table1[[#This Row],[2-Digit Object Code]],'Object Codes'!$C$2:$D$861,2,FALSE)</f>
        <v>MEDIA AND SOFTWARE-DISTRCT USE</v>
      </c>
    </row>
    <row r="300" spans="1:25" x14ac:dyDescent="0.25">
      <c r="A300" s="1" t="s">
        <v>8</v>
      </c>
      <c r="B300" s="1" t="s">
        <v>9</v>
      </c>
      <c r="C300" s="1" t="s">
        <v>10</v>
      </c>
      <c r="D300" s="1" t="s">
        <v>11</v>
      </c>
      <c r="E300" s="1" t="s">
        <v>124</v>
      </c>
      <c r="F300" s="1" t="s">
        <v>12</v>
      </c>
      <c r="G300" s="1" t="s">
        <v>56</v>
      </c>
      <c r="H300" s="1" t="s">
        <v>109</v>
      </c>
      <c r="I300" s="3">
        <v>5050</v>
      </c>
      <c r="J300" s="3">
        <v>1000</v>
      </c>
      <c r="K300" s="3">
        <v>6050</v>
      </c>
      <c r="L300" s="3">
        <v>6047.07</v>
      </c>
      <c r="M300" s="3">
        <v>2.93</v>
      </c>
      <c r="N300" s="3">
        <v>5000</v>
      </c>
      <c r="O300" s="3">
        <v>0</v>
      </c>
      <c r="P300" s="3">
        <v>5000</v>
      </c>
      <c r="Q300" s="3">
        <v>2534.4499999999998</v>
      </c>
      <c r="R300" s="3">
        <v>225.44</v>
      </c>
      <c r="S300" s="3">
        <v>2240.11</v>
      </c>
      <c r="T300" s="6">
        <f t="shared" si="12"/>
        <v>-50</v>
      </c>
      <c r="U300" s="6">
        <f t="shared" si="13"/>
        <v>-1047.0699999999997</v>
      </c>
      <c r="V300" s="9">
        <f t="shared" si="14"/>
        <v>4000</v>
      </c>
      <c r="W300" s="9">
        <f>MID(Table1[[#This Row],[Object]],1,2)*100</f>
        <v>4500</v>
      </c>
      <c r="X300" s="6" t="str">
        <f>VLOOKUP(Table1[[#This Row],[Program]],Program!$A$2:$B$269,2,FALSE)</f>
        <v>DISTRICT HEALTH &amp; SAFETY</v>
      </c>
      <c r="Y300" s="6" t="str">
        <f>VLOOKUP(Table1[[#This Row],[2-Digit Object Code]],'Object Codes'!$C$2:$D$861,2,FALSE)</f>
        <v>NONINSTRUCTIONAL SUPPLIES</v>
      </c>
    </row>
    <row r="301" spans="1:25" x14ac:dyDescent="0.25">
      <c r="A301" s="1" t="s">
        <v>8</v>
      </c>
      <c r="B301" s="1" t="s">
        <v>9</v>
      </c>
      <c r="C301" s="1" t="s">
        <v>10</v>
      </c>
      <c r="D301" s="1" t="s">
        <v>11</v>
      </c>
      <c r="E301" s="1" t="s">
        <v>124</v>
      </c>
      <c r="F301" s="1" t="s">
        <v>12</v>
      </c>
      <c r="G301" s="1" t="s">
        <v>92</v>
      </c>
      <c r="H301" s="1" t="s">
        <v>109</v>
      </c>
      <c r="I301" s="3">
        <v>350</v>
      </c>
      <c r="J301" s="3">
        <v>0</v>
      </c>
      <c r="K301" s="3">
        <v>350</v>
      </c>
      <c r="L301" s="3">
        <v>0</v>
      </c>
      <c r="M301" s="3">
        <v>350</v>
      </c>
      <c r="N301" s="3">
        <v>350</v>
      </c>
      <c r="O301" s="3">
        <v>0</v>
      </c>
      <c r="P301" s="3">
        <v>350</v>
      </c>
      <c r="Q301" s="3">
        <v>0</v>
      </c>
      <c r="R301" s="3">
        <v>0</v>
      </c>
      <c r="S301" s="3">
        <v>350</v>
      </c>
      <c r="T301" s="6">
        <f t="shared" si="12"/>
        <v>0</v>
      </c>
      <c r="U301" s="6">
        <f t="shared" si="13"/>
        <v>350</v>
      </c>
      <c r="V301" s="9">
        <f t="shared" si="14"/>
        <v>4000</v>
      </c>
      <c r="W301" s="9">
        <f>MID(Table1[[#This Row],[Object]],1,2)*100</f>
        <v>4500</v>
      </c>
      <c r="X301" s="6" t="str">
        <f>VLOOKUP(Table1[[#This Row],[Program]],Program!$A$2:$B$269,2,FALSE)</f>
        <v>DISTRICT HEALTH &amp; SAFETY</v>
      </c>
      <c r="Y301" s="6" t="str">
        <f>VLOOKUP(Table1[[#This Row],[2-Digit Object Code]],'Object Codes'!$C$2:$D$861,2,FALSE)</f>
        <v>NONINSTRUCTIONAL SUPPLIES</v>
      </c>
    </row>
    <row r="302" spans="1:25" x14ac:dyDescent="0.25">
      <c r="A302" s="1" t="s">
        <v>8</v>
      </c>
      <c r="B302" s="1" t="s">
        <v>9</v>
      </c>
      <c r="C302" s="1" t="s">
        <v>10</v>
      </c>
      <c r="D302" s="1" t="s">
        <v>11</v>
      </c>
      <c r="E302" s="1" t="s">
        <v>124</v>
      </c>
      <c r="F302" s="1" t="s">
        <v>12</v>
      </c>
      <c r="G302" s="1" t="s">
        <v>57</v>
      </c>
      <c r="H302" s="1" t="s">
        <v>109</v>
      </c>
      <c r="I302" s="3">
        <v>13000</v>
      </c>
      <c r="J302" s="3">
        <v>30000</v>
      </c>
      <c r="K302" s="3">
        <v>43000</v>
      </c>
      <c r="L302" s="3">
        <v>20200.91</v>
      </c>
      <c r="M302" s="3">
        <v>22799.09</v>
      </c>
      <c r="N302" s="3">
        <v>40000</v>
      </c>
      <c r="O302" s="3">
        <v>12786</v>
      </c>
      <c r="P302" s="3">
        <v>52786</v>
      </c>
      <c r="Q302" s="3">
        <v>5519.21</v>
      </c>
      <c r="R302" s="3">
        <v>17364.849999999999</v>
      </c>
      <c r="S302" s="3">
        <v>29901.94</v>
      </c>
      <c r="T302" s="6">
        <f t="shared" si="12"/>
        <v>27000</v>
      </c>
      <c r="U302" s="6">
        <f t="shared" si="13"/>
        <v>19799.09</v>
      </c>
      <c r="V302" s="9">
        <f t="shared" si="14"/>
        <v>5000</v>
      </c>
      <c r="W302" s="9">
        <f>MID(Table1[[#This Row],[Object]],1,2)*100</f>
        <v>5100</v>
      </c>
      <c r="X302" s="6" t="str">
        <f>VLOOKUP(Table1[[#This Row],[Program]],Program!$A$2:$B$269,2,FALSE)</f>
        <v>DISTRICT HEALTH &amp; SAFETY</v>
      </c>
      <c r="Y302" s="6" t="str">
        <f>VLOOKUP(Table1[[#This Row],[2-Digit Object Code]],'Object Codes'!$C$2:$D$861,2,FALSE)</f>
        <v>PERSON&amp;CONSULTANT SVC-DIST USE</v>
      </c>
    </row>
    <row r="303" spans="1:25" x14ac:dyDescent="0.25">
      <c r="A303" s="1" t="s">
        <v>8</v>
      </c>
      <c r="B303" s="1" t="s">
        <v>9</v>
      </c>
      <c r="C303" s="1" t="s">
        <v>10</v>
      </c>
      <c r="D303" s="1" t="s">
        <v>11</v>
      </c>
      <c r="E303" s="1" t="s">
        <v>124</v>
      </c>
      <c r="F303" s="1" t="s">
        <v>12</v>
      </c>
      <c r="G303" s="1" t="s">
        <v>58</v>
      </c>
      <c r="H303" s="1" t="s">
        <v>109</v>
      </c>
      <c r="I303" s="3">
        <v>8000</v>
      </c>
      <c r="J303" s="3">
        <v>500</v>
      </c>
      <c r="K303" s="3">
        <v>8500</v>
      </c>
      <c r="L303" s="3">
        <v>7304.84</v>
      </c>
      <c r="M303" s="3">
        <v>1195.1600000000001</v>
      </c>
      <c r="N303" s="3">
        <v>7000</v>
      </c>
      <c r="O303" s="3">
        <v>6000</v>
      </c>
      <c r="P303" s="3">
        <v>13000</v>
      </c>
      <c r="Q303" s="3">
        <v>4848.92</v>
      </c>
      <c r="R303" s="3">
        <v>1042.08</v>
      </c>
      <c r="S303" s="3">
        <v>7109</v>
      </c>
      <c r="T303" s="6">
        <f t="shared" si="12"/>
        <v>-1000</v>
      </c>
      <c r="U303" s="6">
        <f t="shared" si="13"/>
        <v>-304.84000000000015</v>
      </c>
      <c r="V303" s="9">
        <f t="shared" si="14"/>
        <v>5000</v>
      </c>
      <c r="W303" s="9">
        <f>MID(Table1[[#This Row],[Object]],1,2)*100</f>
        <v>5200</v>
      </c>
      <c r="X303" s="6" t="str">
        <f>VLOOKUP(Table1[[#This Row],[Program]],Program!$A$2:$B$269,2,FALSE)</f>
        <v>DISTRICT HEALTH &amp; SAFETY</v>
      </c>
      <c r="Y303" s="6" t="str">
        <f>VLOOKUP(Table1[[#This Row],[2-Digit Object Code]],'Object Codes'!$C$2:$D$861,2,FALSE)</f>
        <v>TRAVEL &amp; CONFERENCE EXPENSES</v>
      </c>
    </row>
    <row r="304" spans="1:25" x14ac:dyDescent="0.25">
      <c r="A304" s="1" t="s">
        <v>8</v>
      </c>
      <c r="B304" s="1" t="s">
        <v>9</v>
      </c>
      <c r="C304" s="1" t="s">
        <v>10</v>
      </c>
      <c r="D304" s="1" t="s">
        <v>11</v>
      </c>
      <c r="E304" s="1" t="s">
        <v>124</v>
      </c>
      <c r="F304" s="1" t="s">
        <v>12</v>
      </c>
      <c r="G304" s="1" t="s">
        <v>61</v>
      </c>
      <c r="H304" s="1" t="s">
        <v>109</v>
      </c>
      <c r="I304" s="3">
        <v>600</v>
      </c>
      <c r="J304" s="3">
        <v>0</v>
      </c>
      <c r="K304" s="3">
        <v>600</v>
      </c>
      <c r="L304" s="3">
        <v>600</v>
      </c>
      <c r="M304" s="3">
        <v>0</v>
      </c>
      <c r="N304" s="3">
        <v>600</v>
      </c>
      <c r="O304" s="3">
        <v>0</v>
      </c>
      <c r="P304" s="3">
        <v>600</v>
      </c>
      <c r="Q304" s="3">
        <v>250</v>
      </c>
      <c r="R304" s="3">
        <v>0</v>
      </c>
      <c r="S304" s="3">
        <v>350</v>
      </c>
      <c r="T304" s="6">
        <f t="shared" si="12"/>
        <v>0</v>
      </c>
      <c r="U304" s="6">
        <f t="shared" si="13"/>
        <v>0</v>
      </c>
      <c r="V304" s="9">
        <f t="shared" si="14"/>
        <v>5000</v>
      </c>
      <c r="W304" s="9">
        <f>MID(Table1[[#This Row],[Object]],1,2)*100</f>
        <v>5200</v>
      </c>
      <c r="X304" s="6" t="str">
        <f>VLOOKUP(Table1[[#This Row],[Program]],Program!$A$2:$B$269,2,FALSE)</f>
        <v>DISTRICT HEALTH &amp; SAFETY</v>
      </c>
      <c r="Y304" s="6" t="str">
        <f>VLOOKUP(Table1[[#This Row],[2-Digit Object Code]],'Object Codes'!$C$2:$D$861,2,FALSE)</f>
        <v>TRAVEL &amp; CONFERENCE EXPENSES</v>
      </c>
    </row>
    <row r="305" spans="1:25" x14ac:dyDescent="0.25">
      <c r="A305" s="1" t="s">
        <v>8</v>
      </c>
      <c r="B305" s="1" t="s">
        <v>9</v>
      </c>
      <c r="C305" s="1" t="s">
        <v>10</v>
      </c>
      <c r="D305" s="1" t="s">
        <v>11</v>
      </c>
      <c r="E305" s="1" t="s">
        <v>124</v>
      </c>
      <c r="F305" s="1" t="s">
        <v>12</v>
      </c>
      <c r="G305" s="1" t="s">
        <v>62</v>
      </c>
      <c r="H305" s="1" t="s">
        <v>109</v>
      </c>
      <c r="I305" s="3">
        <v>3700</v>
      </c>
      <c r="J305" s="3">
        <v>0</v>
      </c>
      <c r="K305" s="3">
        <v>3700</v>
      </c>
      <c r="L305" s="3">
        <v>1939.77</v>
      </c>
      <c r="M305" s="3">
        <v>1760.23</v>
      </c>
      <c r="N305" s="3">
        <v>3700</v>
      </c>
      <c r="O305" s="3">
        <v>0</v>
      </c>
      <c r="P305" s="3">
        <v>3700</v>
      </c>
      <c r="Q305" s="3">
        <v>1185.8800000000001</v>
      </c>
      <c r="R305" s="3">
        <v>2204.12</v>
      </c>
      <c r="S305" s="3">
        <v>310</v>
      </c>
      <c r="T305" s="6">
        <f t="shared" si="12"/>
        <v>0</v>
      </c>
      <c r="U305" s="6">
        <f t="shared" si="13"/>
        <v>1760.23</v>
      </c>
      <c r="V305" s="9">
        <f t="shared" si="14"/>
        <v>5000</v>
      </c>
      <c r="W305" s="9">
        <f>MID(Table1[[#This Row],[Object]],1,2)*100</f>
        <v>5200</v>
      </c>
      <c r="X305" s="6" t="str">
        <f>VLOOKUP(Table1[[#This Row],[Program]],Program!$A$2:$B$269,2,FALSE)</f>
        <v>DISTRICT HEALTH &amp; SAFETY</v>
      </c>
      <c r="Y305" s="6" t="str">
        <f>VLOOKUP(Table1[[#This Row],[2-Digit Object Code]],'Object Codes'!$C$2:$D$861,2,FALSE)</f>
        <v>TRAVEL &amp; CONFERENCE EXPENSES</v>
      </c>
    </row>
    <row r="306" spans="1:25" x14ac:dyDescent="0.25">
      <c r="A306" s="1" t="s">
        <v>8</v>
      </c>
      <c r="B306" s="1" t="s">
        <v>9</v>
      </c>
      <c r="C306" s="1" t="s">
        <v>10</v>
      </c>
      <c r="D306" s="1" t="s">
        <v>11</v>
      </c>
      <c r="E306" s="1" t="s">
        <v>124</v>
      </c>
      <c r="F306" s="1" t="s">
        <v>12</v>
      </c>
      <c r="G306" s="1" t="s">
        <v>63</v>
      </c>
      <c r="H306" s="1" t="s">
        <v>109</v>
      </c>
      <c r="I306" s="3">
        <v>750</v>
      </c>
      <c r="J306" s="3">
        <v>0</v>
      </c>
      <c r="K306" s="3">
        <v>750</v>
      </c>
      <c r="L306" s="3">
        <v>495</v>
      </c>
      <c r="M306" s="3">
        <v>255</v>
      </c>
      <c r="N306" s="3">
        <v>750</v>
      </c>
      <c r="O306" s="3">
        <v>0</v>
      </c>
      <c r="P306" s="3">
        <v>750</v>
      </c>
      <c r="Q306" s="3">
        <v>595</v>
      </c>
      <c r="R306" s="3">
        <v>0</v>
      </c>
      <c r="S306" s="3">
        <v>155</v>
      </c>
      <c r="T306" s="6">
        <f t="shared" si="12"/>
        <v>0</v>
      </c>
      <c r="U306" s="6">
        <f t="shared" si="13"/>
        <v>255</v>
      </c>
      <c r="V306" s="9">
        <f t="shared" si="14"/>
        <v>5000</v>
      </c>
      <c r="W306" s="9">
        <f>MID(Table1[[#This Row],[Object]],1,2)*100</f>
        <v>5300</v>
      </c>
      <c r="X306" s="6" t="str">
        <f>VLOOKUP(Table1[[#This Row],[Program]],Program!$A$2:$B$269,2,FALSE)</f>
        <v>DISTRICT HEALTH &amp; SAFETY</v>
      </c>
      <c r="Y306" s="6" t="str">
        <f>VLOOKUP(Table1[[#This Row],[2-Digit Object Code]],'Object Codes'!$C$2:$D$861,2,FALSE)</f>
        <v>POST/DUES/MEMBERSHIPS-DIST.USE</v>
      </c>
    </row>
    <row r="307" spans="1:25" x14ac:dyDescent="0.25">
      <c r="A307" s="1" t="s">
        <v>8</v>
      </c>
      <c r="B307" s="1" t="s">
        <v>9</v>
      </c>
      <c r="C307" s="1" t="s">
        <v>10</v>
      </c>
      <c r="D307" s="1" t="s">
        <v>11</v>
      </c>
      <c r="E307" s="1" t="s">
        <v>124</v>
      </c>
      <c r="F307" s="1" t="s">
        <v>12</v>
      </c>
      <c r="G307" s="1" t="s">
        <v>104</v>
      </c>
      <c r="H307" s="1" t="s">
        <v>109</v>
      </c>
      <c r="I307" s="3">
        <v>1000</v>
      </c>
      <c r="J307" s="3">
        <v>-1000</v>
      </c>
      <c r="K307" s="3">
        <v>0</v>
      </c>
      <c r="L307" s="3">
        <v>0</v>
      </c>
      <c r="M307" s="3">
        <v>0</v>
      </c>
      <c r="N307" s="3">
        <v>500</v>
      </c>
      <c r="O307" s="3">
        <v>0</v>
      </c>
      <c r="P307" s="3">
        <v>500</v>
      </c>
      <c r="Q307" s="3">
        <v>0</v>
      </c>
      <c r="R307" s="3">
        <v>0</v>
      </c>
      <c r="S307" s="3">
        <v>500</v>
      </c>
      <c r="T307" s="6">
        <f t="shared" si="12"/>
        <v>-500</v>
      </c>
      <c r="U307" s="6">
        <f t="shared" si="13"/>
        <v>500</v>
      </c>
      <c r="V307" s="9">
        <f t="shared" si="14"/>
        <v>5000</v>
      </c>
      <c r="W307" s="9">
        <f>MID(Table1[[#This Row],[Object]],1,2)*100</f>
        <v>5600</v>
      </c>
      <c r="X307" s="6" t="str">
        <f>VLOOKUP(Table1[[#This Row],[Program]],Program!$A$2:$B$269,2,FALSE)</f>
        <v>DISTRICT HEALTH &amp; SAFETY</v>
      </c>
      <c r="Y307" s="6" t="str">
        <f>VLOOKUP(Table1[[#This Row],[2-Digit Object Code]],'Object Codes'!$C$2:$D$861,2,FALSE)</f>
        <v>RENTS,LEASES&amp;REPAIRS-DIST.USE</v>
      </c>
    </row>
    <row r="308" spans="1:25" x14ac:dyDescent="0.25">
      <c r="A308" s="1" t="s">
        <v>8</v>
      </c>
      <c r="B308" s="1" t="s">
        <v>9</v>
      </c>
      <c r="C308" s="1" t="s">
        <v>10</v>
      </c>
      <c r="D308" s="1" t="s">
        <v>11</v>
      </c>
      <c r="E308" s="1" t="s">
        <v>124</v>
      </c>
      <c r="F308" s="1" t="s">
        <v>12</v>
      </c>
      <c r="G308" s="1" t="s">
        <v>94</v>
      </c>
      <c r="H308" s="1" t="s">
        <v>109</v>
      </c>
      <c r="I308" s="3">
        <v>350</v>
      </c>
      <c r="J308" s="3">
        <v>0</v>
      </c>
      <c r="K308" s="3">
        <v>350</v>
      </c>
      <c r="L308" s="3">
        <v>202.57</v>
      </c>
      <c r="M308" s="3">
        <v>147.43</v>
      </c>
      <c r="N308" s="3">
        <v>2850</v>
      </c>
      <c r="O308" s="3">
        <v>0</v>
      </c>
      <c r="P308" s="3">
        <v>2850</v>
      </c>
      <c r="Q308" s="3">
        <v>1620.9</v>
      </c>
      <c r="R308" s="3">
        <v>202.83</v>
      </c>
      <c r="S308" s="3">
        <v>1026.27</v>
      </c>
      <c r="T308" s="6">
        <f t="shared" si="12"/>
        <v>2500</v>
      </c>
      <c r="U308" s="6">
        <f t="shared" si="13"/>
        <v>2647.43</v>
      </c>
      <c r="V308" s="9">
        <f t="shared" si="14"/>
        <v>5000</v>
      </c>
      <c r="W308" s="9">
        <f>MID(Table1[[#This Row],[Object]],1,2)*100</f>
        <v>5800</v>
      </c>
      <c r="X308" s="6" t="str">
        <f>VLOOKUP(Table1[[#This Row],[Program]],Program!$A$2:$B$269,2,FALSE)</f>
        <v>DISTRICT HEALTH &amp; SAFETY</v>
      </c>
      <c r="Y308" s="6" t="str">
        <f>VLOOKUP(Table1[[#This Row],[2-Digit Object Code]],'Object Codes'!$C$2:$D$861,2,FALSE)</f>
        <v>OTHER OPERATING EXP-DIST. USE</v>
      </c>
    </row>
    <row r="309" spans="1:25" x14ac:dyDescent="0.25">
      <c r="A309" s="1" t="s">
        <v>8</v>
      </c>
      <c r="B309" s="1" t="s">
        <v>9</v>
      </c>
      <c r="C309" s="1" t="s">
        <v>10</v>
      </c>
      <c r="D309" s="1" t="s">
        <v>11</v>
      </c>
      <c r="E309" s="1" t="s">
        <v>124</v>
      </c>
      <c r="F309" s="1" t="s">
        <v>12</v>
      </c>
      <c r="G309" s="1" t="s">
        <v>68</v>
      </c>
      <c r="H309" s="1" t="s">
        <v>109</v>
      </c>
      <c r="I309" s="3">
        <v>2500</v>
      </c>
      <c r="J309" s="3">
        <v>-2000</v>
      </c>
      <c r="K309" s="3">
        <v>500</v>
      </c>
      <c r="L309" s="3">
        <v>420</v>
      </c>
      <c r="M309" s="3">
        <v>80</v>
      </c>
      <c r="N309" s="3">
        <v>2500</v>
      </c>
      <c r="O309" s="3">
        <v>0</v>
      </c>
      <c r="P309" s="3">
        <v>2500</v>
      </c>
      <c r="Q309" s="3">
        <v>270</v>
      </c>
      <c r="R309" s="3">
        <v>175</v>
      </c>
      <c r="S309" s="3">
        <v>2055</v>
      </c>
      <c r="T309" s="6">
        <f t="shared" si="12"/>
        <v>0</v>
      </c>
      <c r="U309" s="6">
        <f t="shared" si="13"/>
        <v>2080</v>
      </c>
      <c r="V309" s="9">
        <f t="shared" si="14"/>
        <v>5000</v>
      </c>
      <c r="W309" s="9">
        <f>MID(Table1[[#This Row],[Object]],1,2)*100</f>
        <v>5800</v>
      </c>
      <c r="X309" s="6" t="str">
        <f>VLOOKUP(Table1[[#This Row],[Program]],Program!$A$2:$B$269,2,FALSE)</f>
        <v>DISTRICT HEALTH &amp; SAFETY</v>
      </c>
      <c r="Y309" s="6" t="str">
        <f>VLOOKUP(Table1[[#This Row],[2-Digit Object Code]],'Object Codes'!$C$2:$D$861,2,FALSE)</f>
        <v>OTHER OPERATING EXP-DIST. USE</v>
      </c>
    </row>
    <row r="310" spans="1:25" x14ac:dyDescent="0.25">
      <c r="A310" s="1" t="s">
        <v>8</v>
      </c>
      <c r="B310" s="1" t="s">
        <v>9</v>
      </c>
      <c r="C310" s="1" t="s">
        <v>10</v>
      </c>
      <c r="D310" s="1" t="s">
        <v>11</v>
      </c>
      <c r="E310" s="1" t="s">
        <v>124</v>
      </c>
      <c r="F310" s="1" t="s">
        <v>12</v>
      </c>
      <c r="G310" s="1" t="s">
        <v>108</v>
      </c>
      <c r="H310" s="1" t="s">
        <v>109</v>
      </c>
      <c r="I310" s="3">
        <v>10000</v>
      </c>
      <c r="J310" s="3">
        <v>-200</v>
      </c>
      <c r="K310" s="3">
        <v>9800</v>
      </c>
      <c r="L310" s="3">
        <v>4367.21</v>
      </c>
      <c r="M310" s="3">
        <v>5432.79</v>
      </c>
      <c r="N310" s="3">
        <v>10000</v>
      </c>
      <c r="O310" s="3">
        <v>0</v>
      </c>
      <c r="P310" s="3">
        <v>10000</v>
      </c>
      <c r="Q310" s="3">
        <v>1685.24</v>
      </c>
      <c r="R310" s="3">
        <v>0</v>
      </c>
      <c r="S310" s="3">
        <v>8314.76</v>
      </c>
      <c r="T310" s="6">
        <f t="shared" si="12"/>
        <v>0</v>
      </c>
      <c r="U310" s="6">
        <f t="shared" si="13"/>
        <v>5632.79</v>
      </c>
      <c r="V310" s="9">
        <f t="shared" si="14"/>
        <v>6000</v>
      </c>
      <c r="W310" s="9">
        <f>MID(Table1[[#This Row],[Object]],1,2)*100</f>
        <v>6400</v>
      </c>
      <c r="X310" s="6" t="str">
        <f>VLOOKUP(Table1[[#This Row],[Program]],Program!$A$2:$B$269,2,FALSE)</f>
        <v>DISTRICT HEALTH &amp; SAFETY</v>
      </c>
      <c r="Y310" s="6" t="str">
        <f>VLOOKUP(Table1[[#This Row],[2-Digit Object Code]],'Object Codes'!$C$2:$D$861,2,FALSE)</f>
        <v>EQUIP/FURNITURE (EXCLD COMPTR)</v>
      </c>
    </row>
    <row r="311" spans="1:25" x14ac:dyDescent="0.25">
      <c r="A311" s="1" t="s">
        <v>8</v>
      </c>
      <c r="B311" s="1" t="s">
        <v>9</v>
      </c>
      <c r="C311" s="1" t="s">
        <v>10</v>
      </c>
      <c r="D311" s="1" t="s">
        <v>11</v>
      </c>
      <c r="E311" s="1" t="s">
        <v>124</v>
      </c>
      <c r="F311" s="1" t="s">
        <v>12</v>
      </c>
      <c r="G311" s="1" t="s">
        <v>70</v>
      </c>
      <c r="H311" s="1" t="s">
        <v>109</v>
      </c>
      <c r="I311" s="3">
        <v>0</v>
      </c>
      <c r="J311" s="3">
        <v>2000</v>
      </c>
      <c r="K311" s="3">
        <v>2000</v>
      </c>
      <c r="L311" s="3">
        <v>1546.06</v>
      </c>
      <c r="M311" s="3">
        <v>453.94</v>
      </c>
      <c r="N311" s="3">
        <v>37000</v>
      </c>
      <c r="O311" s="3">
        <v>-20786</v>
      </c>
      <c r="P311" s="3">
        <v>16214</v>
      </c>
      <c r="Q311" s="3">
        <v>4214</v>
      </c>
      <c r="R311" s="3">
        <v>0</v>
      </c>
      <c r="S311" s="3">
        <v>12000</v>
      </c>
      <c r="T311" s="6">
        <f t="shared" si="12"/>
        <v>37000</v>
      </c>
      <c r="U311" s="6">
        <f t="shared" si="13"/>
        <v>35453.94</v>
      </c>
      <c r="V311" s="9">
        <f t="shared" si="14"/>
        <v>6000</v>
      </c>
      <c r="W311" s="9">
        <f>MID(Table1[[#This Row],[Object]],1,2)*100</f>
        <v>6400</v>
      </c>
      <c r="X311" s="6" t="str">
        <f>VLOOKUP(Table1[[#This Row],[Program]],Program!$A$2:$B$269,2,FALSE)</f>
        <v>DISTRICT HEALTH &amp; SAFETY</v>
      </c>
      <c r="Y311" s="6" t="str">
        <f>VLOOKUP(Table1[[#This Row],[2-Digit Object Code]],'Object Codes'!$C$2:$D$861,2,FALSE)</f>
        <v>EQUIP/FURNITURE (EXCLD COMPTR)</v>
      </c>
    </row>
    <row r="312" spans="1:25" x14ac:dyDescent="0.25">
      <c r="A312" s="1" t="s">
        <v>8</v>
      </c>
      <c r="B312" s="1" t="s">
        <v>9</v>
      </c>
      <c r="C312" s="1" t="s">
        <v>10</v>
      </c>
      <c r="D312" s="1" t="s">
        <v>11</v>
      </c>
      <c r="E312" s="1" t="s">
        <v>127</v>
      </c>
      <c r="F312" s="1" t="s">
        <v>12</v>
      </c>
      <c r="G312" s="1" t="s">
        <v>16</v>
      </c>
      <c r="H312" s="1" t="s">
        <v>128</v>
      </c>
      <c r="I312" s="3">
        <v>149197</v>
      </c>
      <c r="J312" s="3">
        <v>-119539.47</v>
      </c>
      <c r="K312" s="3">
        <v>29657.53</v>
      </c>
      <c r="L312" s="3">
        <v>29657.53</v>
      </c>
      <c r="M312" s="3">
        <v>0</v>
      </c>
      <c r="N312" s="3">
        <v>0</v>
      </c>
      <c r="O312" s="3">
        <v>0</v>
      </c>
      <c r="P312" s="3">
        <v>0</v>
      </c>
      <c r="Q312" s="3">
        <v>1186.45</v>
      </c>
      <c r="R312" s="3">
        <v>0</v>
      </c>
      <c r="S312" s="3">
        <v>-1186.45</v>
      </c>
      <c r="T312" s="6">
        <f t="shared" si="12"/>
        <v>-149197</v>
      </c>
      <c r="U312" s="6">
        <f t="shared" si="13"/>
        <v>-29657.53</v>
      </c>
      <c r="V312" s="9">
        <f t="shared" si="14"/>
        <v>1000</v>
      </c>
      <c r="W312" s="9">
        <f>MID(Table1[[#This Row],[Object]],1,2)*100</f>
        <v>1200</v>
      </c>
      <c r="X312" s="6" t="str">
        <f>VLOOKUP(Table1[[#This Row],[Program]],Program!$A$2:$B$269,2,FALSE)</f>
        <v>CONTROLLER</v>
      </c>
      <c r="Y312" s="6" t="str">
        <f>VLOOKUP(Table1[[#This Row],[2-Digit Object Code]],'Object Codes'!$C$2:$D$861,2,FALSE)</f>
        <v>CONTRACT CERT. ADMINISTRATORS</v>
      </c>
    </row>
    <row r="313" spans="1:25" x14ac:dyDescent="0.25">
      <c r="A313" s="1" t="s">
        <v>8</v>
      </c>
      <c r="B313" s="1" t="s">
        <v>9</v>
      </c>
      <c r="C313" s="1" t="s">
        <v>10</v>
      </c>
      <c r="D313" s="1" t="s">
        <v>11</v>
      </c>
      <c r="E313" s="1" t="s">
        <v>127</v>
      </c>
      <c r="F313" s="1" t="s">
        <v>12</v>
      </c>
      <c r="G313" s="1" t="s">
        <v>18</v>
      </c>
      <c r="H313" s="1" t="s">
        <v>128</v>
      </c>
      <c r="I313" s="3">
        <v>155664</v>
      </c>
      <c r="J313" s="3">
        <v>0</v>
      </c>
      <c r="K313" s="3">
        <v>155664</v>
      </c>
      <c r="L313" s="3">
        <v>163687.73000000001</v>
      </c>
      <c r="M313" s="3">
        <v>-8023.73</v>
      </c>
      <c r="N313" s="3">
        <v>186344</v>
      </c>
      <c r="O313" s="3">
        <v>0</v>
      </c>
      <c r="P313" s="3">
        <v>186344</v>
      </c>
      <c r="Q313" s="3">
        <v>83949.89</v>
      </c>
      <c r="R313" s="3">
        <v>0</v>
      </c>
      <c r="S313" s="3">
        <v>102394.11</v>
      </c>
      <c r="T313" s="6">
        <f t="shared" si="12"/>
        <v>30680</v>
      </c>
      <c r="U313" s="6">
        <f t="shared" si="13"/>
        <v>22656.26999999999</v>
      </c>
      <c r="V313" s="9">
        <f t="shared" si="14"/>
        <v>2000</v>
      </c>
      <c r="W313" s="9">
        <f>MID(Table1[[#This Row],[Object]],1,2)*100</f>
        <v>2100</v>
      </c>
      <c r="X313" s="6" t="str">
        <f>VLOOKUP(Table1[[#This Row],[Program]],Program!$A$2:$B$269,2,FALSE)</f>
        <v>CONTROLLER</v>
      </c>
      <c r="Y313" s="6" t="str">
        <f>VLOOKUP(Table1[[#This Row],[2-Digit Object Code]],'Object Codes'!$C$2:$D$861,2,FALSE)</f>
        <v>CLASSIFIED MANAGERS-NON-INSTRU</v>
      </c>
    </row>
    <row r="314" spans="1:25" x14ac:dyDescent="0.25">
      <c r="A314" s="1" t="s">
        <v>8</v>
      </c>
      <c r="B314" s="1" t="s">
        <v>9</v>
      </c>
      <c r="C314" s="1" t="s">
        <v>10</v>
      </c>
      <c r="D314" s="1" t="s">
        <v>11</v>
      </c>
      <c r="E314" s="1" t="s">
        <v>127</v>
      </c>
      <c r="F314" s="1" t="s">
        <v>12</v>
      </c>
      <c r="G314" s="1" t="s">
        <v>98</v>
      </c>
      <c r="H314" s="1" t="s">
        <v>128</v>
      </c>
      <c r="I314" s="3">
        <v>71392</v>
      </c>
      <c r="J314" s="3">
        <v>0</v>
      </c>
      <c r="K314" s="3">
        <v>71392</v>
      </c>
      <c r="L314" s="3">
        <v>74374</v>
      </c>
      <c r="M314" s="3">
        <v>-2982</v>
      </c>
      <c r="N314" s="3">
        <v>77164</v>
      </c>
      <c r="O314" s="3">
        <v>0</v>
      </c>
      <c r="P314" s="3">
        <v>77164</v>
      </c>
      <c r="Q314" s="3">
        <v>32708.55</v>
      </c>
      <c r="R314" s="3">
        <v>0</v>
      </c>
      <c r="S314" s="3">
        <v>44455.45</v>
      </c>
      <c r="T314" s="6">
        <f t="shared" si="12"/>
        <v>5772</v>
      </c>
      <c r="U314" s="6">
        <f t="shared" si="13"/>
        <v>2790</v>
      </c>
      <c r="V314" s="9">
        <f t="shared" si="14"/>
        <v>2000</v>
      </c>
      <c r="W314" s="9">
        <f>MID(Table1[[#This Row],[Object]],1,2)*100</f>
        <v>2100</v>
      </c>
      <c r="X314" s="6" t="str">
        <f>VLOOKUP(Table1[[#This Row],[Program]],Program!$A$2:$B$269,2,FALSE)</f>
        <v>CONTROLLER</v>
      </c>
      <c r="Y314" s="6" t="str">
        <f>VLOOKUP(Table1[[#This Row],[2-Digit Object Code]],'Object Codes'!$C$2:$D$861,2,FALSE)</f>
        <v>CLASSIFIED MANAGERS-NON-INSTRU</v>
      </c>
    </row>
    <row r="315" spans="1:25" x14ac:dyDescent="0.25">
      <c r="A315" s="1" t="s">
        <v>8</v>
      </c>
      <c r="B315" s="1" t="s">
        <v>9</v>
      </c>
      <c r="C315" s="1" t="s">
        <v>10</v>
      </c>
      <c r="D315" s="1" t="s">
        <v>11</v>
      </c>
      <c r="E315" s="1" t="s">
        <v>127</v>
      </c>
      <c r="F315" s="1" t="s">
        <v>12</v>
      </c>
      <c r="G315" s="1" t="s">
        <v>99</v>
      </c>
      <c r="H315" s="1" t="s">
        <v>128</v>
      </c>
      <c r="I315" s="3">
        <v>500</v>
      </c>
      <c r="J315" s="3">
        <v>0</v>
      </c>
      <c r="K315" s="3">
        <v>500</v>
      </c>
      <c r="L315" s="3">
        <v>0</v>
      </c>
      <c r="M315" s="3">
        <v>500</v>
      </c>
      <c r="N315" s="3">
        <v>500</v>
      </c>
      <c r="O315" s="3">
        <v>0</v>
      </c>
      <c r="P315" s="3">
        <v>500</v>
      </c>
      <c r="Q315" s="3">
        <v>5.55</v>
      </c>
      <c r="R315" s="3">
        <v>0</v>
      </c>
      <c r="S315" s="3">
        <v>494.45</v>
      </c>
      <c r="T315" s="6">
        <f t="shared" si="12"/>
        <v>0</v>
      </c>
      <c r="U315" s="6">
        <f t="shared" si="13"/>
        <v>500</v>
      </c>
      <c r="V315" s="9">
        <f t="shared" si="14"/>
        <v>2000</v>
      </c>
      <c r="W315" s="9">
        <f>MID(Table1[[#This Row],[Object]],1,2)*100</f>
        <v>2300</v>
      </c>
      <c r="X315" s="6" t="str">
        <f>VLOOKUP(Table1[[#This Row],[Program]],Program!$A$2:$B$269,2,FALSE)</f>
        <v>CONTROLLER</v>
      </c>
      <c r="Y315" s="6" t="str">
        <f>VLOOKUP(Table1[[#This Row],[2-Digit Object Code]],'Object Codes'!$C$2:$D$861,2,FALSE)</f>
        <v>NON-INSTRUCTION HOURLY CLASS.</v>
      </c>
    </row>
    <row r="316" spans="1:25" x14ac:dyDescent="0.25">
      <c r="A316" s="1" t="s">
        <v>8</v>
      </c>
      <c r="B316" s="1" t="s">
        <v>9</v>
      </c>
      <c r="C316" s="1" t="s">
        <v>10</v>
      </c>
      <c r="D316" s="1" t="s">
        <v>11</v>
      </c>
      <c r="E316" s="1" t="s">
        <v>127</v>
      </c>
      <c r="F316" s="1" t="s">
        <v>12</v>
      </c>
      <c r="G316" s="1" t="s">
        <v>21</v>
      </c>
      <c r="H316" s="1" t="s">
        <v>128</v>
      </c>
      <c r="I316" s="3">
        <v>0</v>
      </c>
      <c r="J316" s="3">
        <v>0</v>
      </c>
      <c r="K316" s="3">
        <v>0</v>
      </c>
      <c r="L316" s="3">
        <v>1372.14</v>
      </c>
      <c r="M316" s="3">
        <v>-1372.14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6">
        <f t="shared" si="12"/>
        <v>0</v>
      </c>
      <c r="U316" s="6">
        <f t="shared" si="13"/>
        <v>-1372.14</v>
      </c>
      <c r="V316" s="9">
        <f t="shared" si="14"/>
        <v>2000</v>
      </c>
      <c r="W316" s="9">
        <f>MID(Table1[[#This Row],[Object]],1,2)*100</f>
        <v>2300</v>
      </c>
      <c r="X316" s="6" t="str">
        <f>VLOOKUP(Table1[[#This Row],[Program]],Program!$A$2:$B$269,2,FALSE)</f>
        <v>CONTROLLER</v>
      </c>
      <c r="Y316" s="6" t="str">
        <f>VLOOKUP(Table1[[#This Row],[2-Digit Object Code]],'Object Codes'!$C$2:$D$861,2,FALSE)</f>
        <v>NON-INSTRUCTION HOURLY CLASS.</v>
      </c>
    </row>
    <row r="317" spans="1:25" x14ac:dyDescent="0.25">
      <c r="A317" s="1" t="s">
        <v>8</v>
      </c>
      <c r="B317" s="1" t="s">
        <v>9</v>
      </c>
      <c r="C317" s="1" t="s">
        <v>10</v>
      </c>
      <c r="D317" s="1" t="s">
        <v>11</v>
      </c>
      <c r="E317" s="1" t="s">
        <v>127</v>
      </c>
      <c r="F317" s="1" t="s">
        <v>12</v>
      </c>
      <c r="G317" s="1" t="s">
        <v>24</v>
      </c>
      <c r="H317" s="1" t="s">
        <v>128</v>
      </c>
      <c r="I317" s="3">
        <v>0</v>
      </c>
      <c r="J317" s="3">
        <v>0</v>
      </c>
      <c r="K317" s="3">
        <v>0</v>
      </c>
      <c r="L317" s="3">
        <v>20.63</v>
      </c>
      <c r="M317" s="3">
        <v>-20.63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6">
        <f t="shared" si="12"/>
        <v>0</v>
      </c>
      <c r="U317" s="6">
        <f t="shared" si="13"/>
        <v>-20.63</v>
      </c>
      <c r="V317" s="9">
        <f t="shared" si="14"/>
        <v>3000</v>
      </c>
      <c r="W317" s="9">
        <f>MID(Table1[[#This Row],[Object]],1,2)*100</f>
        <v>3100</v>
      </c>
      <c r="X317" s="6" t="str">
        <f>VLOOKUP(Table1[[#This Row],[Program]],Program!$A$2:$B$269,2,FALSE)</f>
        <v>CONTROLLER</v>
      </c>
      <c r="Y317" s="6" t="str">
        <f>VLOOKUP(Table1[[#This Row],[2-Digit Object Code]],'Object Codes'!$C$2:$D$861,2,FALSE)</f>
        <v>CERTIFICATED RETIREMENT</v>
      </c>
    </row>
    <row r="318" spans="1:25" x14ac:dyDescent="0.25">
      <c r="A318" s="1" t="s">
        <v>8</v>
      </c>
      <c r="B318" s="1" t="s">
        <v>9</v>
      </c>
      <c r="C318" s="1" t="s">
        <v>10</v>
      </c>
      <c r="D318" s="1" t="s">
        <v>11</v>
      </c>
      <c r="E318" s="1" t="s">
        <v>127</v>
      </c>
      <c r="F318" s="1" t="s">
        <v>12</v>
      </c>
      <c r="G318" s="1" t="s">
        <v>25</v>
      </c>
      <c r="H318" s="1" t="s">
        <v>128</v>
      </c>
      <c r="I318" s="3">
        <v>12309</v>
      </c>
      <c r="J318" s="3">
        <v>-11733.43</v>
      </c>
      <c r="K318" s="3">
        <v>575.57000000000005</v>
      </c>
      <c r="L318" s="3">
        <v>575.57000000000005</v>
      </c>
      <c r="M318" s="3">
        <v>0</v>
      </c>
      <c r="N318" s="3">
        <v>0</v>
      </c>
      <c r="O318" s="3">
        <v>0</v>
      </c>
      <c r="P318" s="3">
        <v>0</v>
      </c>
      <c r="Q318" s="3">
        <v>24.78</v>
      </c>
      <c r="R318" s="3">
        <v>0</v>
      </c>
      <c r="S318" s="3">
        <v>-24.78</v>
      </c>
      <c r="T318" s="6">
        <f t="shared" si="12"/>
        <v>-12309</v>
      </c>
      <c r="U318" s="6">
        <f t="shared" si="13"/>
        <v>-575.57000000000005</v>
      </c>
      <c r="V318" s="9">
        <f t="shared" si="14"/>
        <v>3000</v>
      </c>
      <c r="W318" s="9">
        <f>MID(Table1[[#This Row],[Object]],1,2)*100</f>
        <v>3100</v>
      </c>
      <c r="X318" s="6" t="str">
        <f>VLOOKUP(Table1[[#This Row],[Program]],Program!$A$2:$B$269,2,FALSE)</f>
        <v>CONTROLLER</v>
      </c>
      <c r="Y318" s="6" t="str">
        <f>VLOOKUP(Table1[[#This Row],[2-Digit Object Code]],'Object Codes'!$C$2:$D$861,2,FALSE)</f>
        <v>CERTIFICATED RETIREMENT</v>
      </c>
    </row>
    <row r="319" spans="1:25" x14ac:dyDescent="0.25">
      <c r="A319" s="1" t="s">
        <v>8</v>
      </c>
      <c r="B319" s="1" t="s">
        <v>9</v>
      </c>
      <c r="C319" s="1" t="s">
        <v>10</v>
      </c>
      <c r="D319" s="1" t="s">
        <v>11</v>
      </c>
      <c r="E319" s="1" t="s">
        <v>127</v>
      </c>
      <c r="F319" s="1" t="s">
        <v>12</v>
      </c>
      <c r="G319" s="1" t="s">
        <v>26</v>
      </c>
      <c r="H319" s="1" t="s">
        <v>128</v>
      </c>
      <c r="I319" s="3">
        <v>0</v>
      </c>
      <c r="J319" s="3">
        <v>0</v>
      </c>
      <c r="K319" s="3">
        <v>0</v>
      </c>
      <c r="L319" s="3">
        <v>8.25</v>
      </c>
      <c r="M319" s="3">
        <v>-8.25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6">
        <f t="shared" si="12"/>
        <v>0</v>
      </c>
      <c r="U319" s="6">
        <f t="shared" si="13"/>
        <v>-8.25</v>
      </c>
      <c r="V319" s="9">
        <f t="shared" si="14"/>
        <v>3000</v>
      </c>
      <c r="W319" s="9">
        <f>MID(Table1[[#This Row],[Object]],1,2)*100</f>
        <v>3100</v>
      </c>
      <c r="X319" s="6" t="str">
        <f>VLOOKUP(Table1[[#This Row],[Program]],Program!$A$2:$B$269,2,FALSE)</f>
        <v>CONTROLLER</v>
      </c>
      <c r="Y319" s="6" t="str">
        <f>VLOOKUP(Table1[[#This Row],[2-Digit Object Code]],'Object Codes'!$C$2:$D$861,2,FALSE)</f>
        <v>CERTIFICATED RETIREMENT</v>
      </c>
    </row>
    <row r="320" spans="1:25" x14ac:dyDescent="0.25">
      <c r="A320" s="1" t="s">
        <v>8</v>
      </c>
      <c r="B320" s="1" t="s">
        <v>9</v>
      </c>
      <c r="C320" s="1" t="s">
        <v>10</v>
      </c>
      <c r="D320" s="1" t="s">
        <v>11</v>
      </c>
      <c r="E320" s="1" t="s">
        <v>127</v>
      </c>
      <c r="F320" s="1" t="s">
        <v>12</v>
      </c>
      <c r="G320" s="1" t="s">
        <v>27</v>
      </c>
      <c r="H320" s="1" t="s">
        <v>128</v>
      </c>
      <c r="I320" s="3">
        <v>17810</v>
      </c>
      <c r="J320" s="3">
        <v>0</v>
      </c>
      <c r="K320" s="3">
        <v>17810</v>
      </c>
      <c r="L320" s="3">
        <v>18729.18</v>
      </c>
      <c r="M320" s="3">
        <v>-919.18</v>
      </c>
      <c r="N320" s="3">
        <v>21911</v>
      </c>
      <c r="O320" s="3">
        <v>0</v>
      </c>
      <c r="P320" s="3">
        <v>21911</v>
      </c>
      <c r="Q320" s="3">
        <v>9881.76</v>
      </c>
      <c r="R320" s="3">
        <v>0</v>
      </c>
      <c r="S320" s="3">
        <v>12029.24</v>
      </c>
      <c r="T320" s="6">
        <f t="shared" si="12"/>
        <v>4101</v>
      </c>
      <c r="U320" s="6">
        <f t="shared" si="13"/>
        <v>3181.8199999999997</v>
      </c>
      <c r="V320" s="9">
        <f t="shared" si="14"/>
        <v>3000</v>
      </c>
      <c r="W320" s="9">
        <f>MID(Table1[[#This Row],[Object]],1,2)*100</f>
        <v>3200</v>
      </c>
      <c r="X320" s="6" t="str">
        <f>VLOOKUP(Table1[[#This Row],[Program]],Program!$A$2:$B$269,2,FALSE)</f>
        <v>CONTROLLER</v>
      </c>
      <c r="Y320" s="6" t="str">
        <f>VLOOKUP(Table1[[#This Row],[2-Digit Object Code]],'Object Codes'!$C$2:$D$861,2,FALSE)</f>
        <v>CLASSIFIED RETIREMENT</v>
      </c>
    </row>
    <row r="321" spans="1:25" x14ac:dyDescent="0.25">
      <c r="A321" s="1" t="s">
        <v>8</v>
      </c>
      <c r="B321" s="1" t="s">
        <v>9</v>
      </c>
      <c r="C321" s="1" t="s">
        <v>10</v>
      </c>
      <c r="D321" s="1" t="s">
        <v>11</v>
      </c>
      <c r="E321" s="1" t="s">
        <v>127</v>
      </c>
      <c r="F321" s="1" t="s">
        <v>12</v>
      </c>
      <c r="G321" s="1" t="s">
        <v>28</v>
      </c>
      <c r="H321" s="1" t="s">
        <v>128</v>
      </c>
      <c r="I321" s="3">
        <v>8178</v>
      </c>
      <c r="J321" s="3">
        <v>0</v>
      </c>
      <c r="K321" s="3">
        <v>8178</v>
      </c>
      <c r="L321" s="3">
        <v>8492.7199999999993</v>
      </c>
      <c r="M321" s="3">
        <v>-314.72000000000003</v>
      </c>
      <c r="N321" s="3">
        <v>9119</v>
      </c>
      <c r="O321" s="3">
        <v>0</v>
      </c>
      <c r="P321" s="3">
        <v>9119</v>
      </c>
      <c r="Q321" s="3">
        <v>3867.76</v>
      </c>
      <c r="R321" s="3">
        <v>0</v>
      </c>
      <c r="S321" s="3">
        <v>5251.24</v>
      </c>
      <c r="T321" s="6">
        <f t="shared" si="12"/>
        <v>941</v>
      </c>
      <c r="U321" s="6">
        <f t="shared" si="13"/>
        <v>626.28000000000065</v>
      </c>
      <c r="V321" s="9">
        <f t="shared" si="14"/>
        <v>3000</v>
      </c>
      <c r="W321" s="9">
        <f>MID(Table1[[#This Row],[Object]],1,2)*100</f>
        <v>3200</v>
      </c>
      <c r="X321" s="6" t="str">
        <f>VLOOKUP(Table1[[#This Row],[Program]],Program!$A$2:$B$269,2,FALSE)</f>
        <v>CONTROLLER</v>
      </c>
      <c r="Y321" s="6" t="str">
        <f>VLOOKUP(Table1[[#This Row],[2-Digit Object Code]],'Object Codes'!$C$2:$D$861,2,FALSE)</f>
        <v>CLASSIFIED RETIREMENT</v>
      </c>
    </row>
    <row r="322" spans="1:25" x14ac:dyDescent="0.25">
      <c r="A322" s="1" t="s">
        <v>8</v>
      </c>
      <c r="B322" s="1" t="s">
        <v>9</v>
      </c>
      <c r="C322" s="1" t="s">
        <v>10</v>
      </c>
      <c r="D322" s="1" t="s">
        <v>11</v>
      </c>
      <c r="E322" s="1" t="s">
        <v>127</v>
      </c>
      <c r="F322" s="1" t="s">
        <v>12</v>
      </c>
      <c r="G322" s="1" t="s">
        <v>87</v>
      </c>
      <c r="H322" s="1" t="s">
        <v>128</v>
      </c>
      <c r="I322" s="3">
        <v>9651</v>
      </c>
      <c r="J322" s="3">
        <v>0</v>
      </c>
      <c r="K322" s="3">
        <v>9651</v>
      </c>
      <c r="L322" s="3">
        <v>10148.61</v>
      </c>
      <c r="M322" s="3">
        <v>-497.61</v>
      </c>
      <c r="N322" s="3">
        <v>11553</v>
      </c>
      <c r="O322" s="3">
        <v>0</v>
      </c>
      <c r="P322" s="3">
        <v>11553</v>
      </c>
      <c r="Q322" s="3">
        <v>1824.05</v>
      </c>
      <c r="R322" s="3">
        <v>0</v>
      </c>
      <c r="S322" s="3">
        <v>9728.9500000000007</v>
      </c>
      <c r="T322" s="6">
        <f t="shared" ref="T322:T385" si="15">N322-I322</f>
        <v>1902</v>
      </c>
      <c r="U322" s="6">
        <f t="shared" ref="U322:U385" si="16">N322-L322</f>
        <v>1404.3899999999994</v>
      </c>
      <c r="V322" s="9">
        <f t="shared" ref="V322:V385" si="17">MID(G322,1,1)*1000</f>
        <v>3000</v>
      </c>
      <c r="W322" s="9">
        <f>MID(Table1[[#This Row],[Object]],1,2)*100</f>
        <v>3300</v>
      </c>
      <c r="X322" s="6" t="str">
        <f>VLOOKUP(Table1[[#This Row],[Program]],Program!$A$2:$B$269,2,FALSE)</f>
        <v>CONTROLLER</v>
      </c>
      <c r="Y322" s="6" t="str">
        <f>VLOOKUP(Table1[[#This Row],[2-Digit Object Code]],'Object Codes'!$C$2:$D$861,2,FALSE)</f>
        <v>OASDHI/FICA</v>
      </c>
    </row>
    <row r="323" spans="1:25" x14ac:dyDescent="0.25">
      <c r="A323" s="1" t="s">
        <v>8</v>
      </c>
      <c r="B323" s="1" t="s">
        <v>9</v>
      </c>
      <c r="C323" s="1" t="s">
        <v>10</v>
      </c>
      <c r="D323" s="1" t="s">
        <v>11</v>
      </c>
      <c r="E323" s="1" t="s">
        <v>127</v>
      </c>
      <c r="F323" s="1" t="s">
        <v>12</v>
      </c>
      <c r="G323" s="1" t="s">
        <v>29</v>
      </c>
      <c r="H323" s="1" t="s">
        <v>128</v>
      </c>
      <c r="I323" s="3">
        <v>4457</v>
      </c>
      <c r="J323" s="3">
        <v>0</v>
      </c>
      <c r="K323" s="3">
        <v>4457</v>
      </c>
      <c r="L323" s="3">
        <v>4862.26</v>
      </c>
      <c r="M323" s="3">
        <v>-405.26</v>
      </c>
      <c r="N323" s="3">
        <v>5076</v>
      </c>
      <c r="O323" s="3">
        <v>0</v>
      </c>
      <c r="P323" s="3">
        <v>5076</v>
      </c>
      <c r="Q323" s="3">
        <v>2069.64</v>
      </c>
      <c r="R323" s="3">
        <v>0</v>
      </c>
      <c r="S323" s="3">
        <v>3006.36</v>
      </c>
      <c r="T323" s="6">
        <f t="shared" si="15"/>
        <v>619</v>
      </c>
      <c r="U323" s="6">
        <f t="shared" si="16"/>
        <v>213.73999999999978</v>
      </c>
      <c r="V323" s="9">
        <f t="shared" si="17"/>
        <v>3000</v>
      </c>
      <c r="W323" s="9">
        <f>MID(Table1[[#This Row],[Object]],1,2)*100</f>
        <v>3300</v>
      </c>
      <c r="X323" s="6" t="str">
        <f>VLOOKUP(Table1[[#This Row],[Program]],Program!$A$2:$B$269,2,FALSE)</f>
        <v>CONTROLLER</v>
      </c>
      <c r="Y323" s="6" t="str">
        <f>VLOOKUP(Table1[[#This Row],[2-Digit Object Code]],'Object Codes'!$C$2:$D$861,2,FALSE)</f>
        <v>OASDHI/FICA</v>
      </c>
    </row>
    <row r="324" spans="1:25" x14ac:dyDescent="0.25">
      <c r="A324" s="1" t="s">
        <v>8</v>
      </c>
      <c r="B324" s="1" t="s">
        <v>9</v>
      </c>
      <c r="C324" s="1" t="s">
        <v>10</v>
      </c>
      <c r="D324" s="1" t="s">
        <v>11</v>
      </c>
      <c r="E324" s="1" t="s">
        <v>127</v>
      </c>
      <c r="F324" s="1" t="s">
        <v>12</v>
      </c>
      <c r="G324" s="1" t="s">
        <v>101</v>
      </c>
      <c r="H324" s="1" t="s">
        <v>128</v>
      </c>
      <c r="I324" s="3">
        <v>0</v>
      </c>
      <c r="J324" s="3">
        <v>0</v>
      </c>
      <c r="K324" s="3">
        <v>0</v>
      </c>
      <c r="L324" s="3">
        <v>744</v>
      </c>
      <c r="M324" s="3">
        <v>-744</v>
      </c>
      <c r="N324" s="3">
        <v>744</v>
      </c>
      <c r="O324" s="3">
        <v>0</v>
      </c>
      <c r="P324" s="3">
        <v>744</v>
      </c>
      <c r="Q324" s="3">
        <v>91.57</v>
      </c>
      <c r="R324" s="3">
        <v>0</v>
      </c>
      <c r="S324" s="3">
        <v>652.42999999999995</v>
      </c>
      <c r="T324" s="6">
        <f t="shared" si="15"/>
        <v>744</v>
      </c>
      <c r="U324" s="6">
        <f t="shared" si="16"/>
        <v>0</v>
      </c>
      <c r="V324" s="9">
        <f t="shared" si="17"/>
        <v>3000</v>
      </c>
      <c r="W324" s="9">
        <f>MID(Table1[[#This Row],[Object]],1,2)*100</f>
        <v>3300</v>
      </c>
      <c r="X324" s="6" t="str">
        <f>VLOOKUP(Table1[[#This Row],[Program]],Program!$A$2:$B$269,2,FALSE)</f>
        <v>CONTROLLER</v>
      </c>
      <c r="Y324" s="6" t="str">
        <f>VLOOKUP(Table1[[#This Row],[2-Digit Object Code]],'Object Codes'!$C$2:$D$861,2,FALSE)</f>
        <v>OASDHI/FICA</v>
      </c>
    </row>
    <row r="325" spans="1:25" x14ac:dyDescent="0.25">
      <c r="A325" s="1" t="s">
        <v>8</v>
      </c>
      <c r="B325" s="1" t="s">
        <v>9</v>
      </c>
      <c r="C325" s="1" t="s">
        <v>10</v>
      </c>
      <c r="D325" s="1" t="s">
        <v>11</v>
      </c>
      <c r="E325" s="1" t="s">
        <v>127</v>
      </c>
      <c r="F325" s="1" t="s">
        <v>12</v>
      </c>
      <c r="G325" s="1" t="s">
        <v>30</v>
      </c>
      <c r="H325" s="1" t="s">
        <v>128</v>
      </c>
      <c r="I325" s="3">
        <v>5463</v>
      </c>
      <c r="J325" s="3">
        <v>0</v>
      </c>
      <c r="K325" s="3">
        <v>5463</v>
      </c>
      <c r="L325" s="3">
        <v>4152.8500000000004</v>
      </c>
      <c r="M325" s="3">
        <v>1310.1500000000001</v>
      </c>
      <c r="N325" s="3">
        <v>4063</v>
      </c>
      <c r="O325" s="3">
        <v>0</v>
      </c>
      <c r="P325" s="3">
        <v>4063</v>
      </c>
      <c r="Q325" s="3">
        <v>1808.45</v>
      </c>
      <c r="R325" s="3">
        <v>0</v>
      </c>
      <c r="S325" s="3">
        <v>2254.5500000000002</v>
      </c>
      <c r="T325" s="6">
        <f t="shared" si="15"/>
        <v>-1400</v>
      </c>
      <c r="U325" s="6">
        <f t="shared" si="16"/>
        <v>-89.850000000000364</v>
      </c>
      <c r="V325" s="9">
        <f t="shared" si="17"/>
        <v>3000</v>
      </c>
      <c r="W325" s="9">
        <f>MID(Table1[[#This Row],[Object]],1,2)*100</f>
        <v>3300</v>
      </c>
      <c r="X325" s="6" t="str">
        <f>VLOOKUP(Table1[[#This Row],[Program]],Program!$A$2:$B$269,2,FALSE)</f>
        <v>CONTROLLER</v>
      </c>
      <c r="Y325" s="6" t="str">
        <f>VLOOKUP(Table1[[#This Row],[2-Digit Object Code]],'Object Codes'!$C$2:$D$861,2,FALSE)</f>
        <v>OASDHI/FICA</v>
      </c>
    </row>
    <row r="326" spans="1:25" x14ac:dyDescent="0.25">
      <c r="A326" s="1" t="s">
        <v>8</v>
      </c>
      <c r="B326" s="1" t="s">
        <v>9</v>
      </c>
      <c r="C326" s="1" t="s">
        <v>10</v>
      </c>
      <c r="D326" s="1" t="s">
        <v>11</v>
      </c>
      <c r="E326" s="1" t="s">
        <v>127</v>
      </c>
      <c r="F326" s="1" t="s">
        <v>12</v>
      </c>
      <c r="G326" s="1" t="s">
        <v>31</v>
      </c>
      <c r="H326" s="1" t="s">
        <v>128</v>
      </c>
      <c r="I326" s="3">
        <v>0</v>
      </c>
      <c r="J326" s="3">
        <v>0</v>
      </c>
      <c r="K326" s="3">
        <v>0</v>
      </c>
      <c r="L326" s="3">
        <v>17.84</v>
      </c>
      <c r="M326" s="3">
        <v>-17.84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6">
        <f t="shared" si="15"/>
        <v>0</v>
      </c>
      <c r="U326" s="6">
        <f t="shared" si="16"/>
        <v>-17.84</v>
      </c>
      <c r="V326" s="9">
        <f t="shared" si="17"/>
        <v>3000</v>
      </c>
      <c r="W326" s="9">
        <f>MID(Table1[[#This Row],[Object]],1,2)*100</f>
        <v>3300</v>
      </c>
      <c r="X326" s="6" t="str">
        <f>VLOOKUP(Table1[[#This Row],[Program]],Program!$A$2:$B$269,2,FALSE)</f>
        <v>CONTROLLER</v>
      </c>
      <c r="Y326" s="6" t="str">
        <f>VLOOKUP(Table1[[#This Row],[2-Digit Object Code]],'Object Codes'!$C$2:$D$861,2,FALSE)</f>
        <v>OASDHI/FICA</v>
      </c>
    </row>
    <row r="327" spans="1:25" x14ac:dyDescent="0.25">
      <c r="A327" s="1" t="s">
        <v>8</v>
      </c>
      <c r="B327" s="1" t="s">
        <v>9</v>
      </c>
      <c r="C327" s="1" t="s">
        <v>10</v>
      </c>
      <c r="D327" s="1" t="s">
        <v>11</v>
      </c>
      <c r="E327" s="1" t="s">
        <v>127</v>
      </c>
      <c r="F327" s="1" t="s">
        <v>12</v>
      </c>
      <c r="G327" s="1" t="s">
        <v>32</v>
      </c>
      <c r="H327" s="1" t="s">
        <v>128</v>
      </c>
      <c r="I327" s="3">
        <v>378</v>
      </c>
      <c r="J327" s="3">
        <v>0</v>
      </c>
      <c r="K327" s="3">
        <v>378</v>
      </c>
      <c r="L327" s="3">
        <v>756.48</v>
      </c>
      <c r="M327" s="3">
        <v>-378.48</v>
      </c>
      <c r="N327" s="3">
        <v>1464</v>
      </c>
      <c r="O327" s="3">
        <v>0</v>
      </c>
      <c r="P327" s="3">
        <v>1464</v>
      </c>
      <c r="Q327" s="3">
        <v>378.26</v>
      </c>
      <c r="R327" s="3">
        <v>0</v>
      </c>
      <c r="S327" s="3">
        <v>1085.74</v>
      </c>
      <c r="T327" s="6">
        <f t="shared" si="15"/>
        <v>1086</v>
      </c>
      <c r="U327" s="6">
        <f t="shared" si="16"/>
        <v>707.52</v>
      </c>
      <c r="V327" s="9">
        <f t="shared" si="17"/>
        <v>3000</v>
      </c>
      <c r="W327" s="9">
        <f>MID(Table1[[#This Row],[Object]],1,2)*100</f>
        <v>3400</v>
      </c>
      <c r="X327" s="6" t="str">
        <f>VLOOKUP(Table1[[#This Row],[Program]],Program!$A$2:$B$269,2,FALSE)</f>
        <v>CONTROLLER</v>
      </c>
      <c r="Y327" s="6" t="str">
        <f>VLOOKUP(Table1[[#This Row],[2-Digit Object Code]],'Object Codes'!$C$2:$D$861,2,FALSE)</f>
        <v>HEALTH AND WELFARE BENEFITS</v>
      </c>
    </row>
    <row r="328" spans="1:25" x14ac:dyDescent="0.25">
      <c r="A328" s="1" t="s">
        <v>8</v>
      </c>
      <c r="B328" s="1" t="s">
        <v>9</v>
      </c>
      <c r="C328" s="1" t="s">
        <v>10</v>
      </c>
      <c r="D328" s="1" t="s">
        <v>11</v>
      </c>
      <c r="E328" s="1" t="s">
        <v>127</v>
      </c>
      <c r="F328" s="1" t="s">
        <v>12</v>
      </c>
      <c r="G328" s="1" t="s">
        <v>35</v>
      </c>
      <c r="H328" s="1" t="s">
        <v>128</v>
      </c>
      <c r="I328" s="3">
        <v>13898</v>
      </c>
      <c r="J328" s="3">
        <v>0</v>
      </c>
      <c r="K328" s="3">
        <v>13898</v>
      </c>
      <c r="L328" s="3">
        <v>13897.68</v>
      </c>
      <c r="M328" s="3">
        <v>0.32</v>
      </c>
      <c r="N328" s="3">
        <v>14706</v>
      </c>
      <c r="O328" s="3">
        <v>0</v>
      </c>
      <c r="P328" s="3">
        <v>14706</v>
      </c>
      <c r="Q328" s="3">
        <v>6776.31</v>
      </c>
      <c r="R328" s="3">
        <v>0</v>
      </c>
      <c r="S328" s="3">
        <v>7929.69</v>
      </c>
      <c r="T328" s="6">
        <f t="shared" si="15"/>
        <v>808</v>
      </c>
      <c r="U328" s="6">
        <f t="shared" si="16"/>
        <v>808.31999999999971</v>
      </c>
      <c r="V328" s="9">
        <f t="shared" si="17"/>
        <v>3000</v>
      </c>
      <c r="W328" s="9">
        <f>MID(Table1[[#This Row],[Object]],1,2)*100</f>
        <v>3400</v>
      </c>
      <c r="X328" s="6" t="str">
        <f>VLOOKUP(Table1[[#This Row],[Program]],Program!$A$2:$B$269,2,FALSE)</f>
        <v>CONTROLLER</v>
      </c>
      <c r="Y328" s="6" t="str">
        <f>VLOOKUP(Table1[[#This Row],[2-Digit Object Code]],'Object Codes'!$C$2:$D$861,2,FALSE)</f>
        <v>HEALTH AND WELFARE BENEFITS</v>
      </c>
    </row>
    <row r="329" spans="1:25" x14ac:dyDescent="0.25">
      <c r="A329" s="1" t="s">
        <v>8</v>
      </c>
      <c r="B329" s="1" t="s">
        <v>9</v>
      </c>
      <c r="C329" s="1" t="s">
        <v>10</v>
      </c>
      <c r="D329" s="1" t="s">
        <v>11</v>
      </c>
      <c r="E329" s="1" t="s">
        <v>127</v>
      </c>
      <c r="F329" s="1" t="s">
        <v>12</v>
      </c>
      <c r="G329" s="1" t="s">
        <v>36</v>
      </c>
      <c r="H329" s="1" t="s">
        <v>128</v>
      </c>
      <c r="I329" s="3">
        <v>215</v>
      </c>
      <c r="J329" s="3">
        <v>0</v>
      </c>
      <c r="K329" s="3">
        <v>215</v>
      </c>
      <c r="L329" s="3">
        <v>430.32</v>
      </c>
      <c r="M329" s="3">
        <v>-215.32</v>
      </c>
      <c r="N329" s="3">
        <v>386</v>
      </c>
      <c r="O329" s="3">
        <v>0</v>
      </c>
      <c r="P329" s="3">
        <v>386</v>
      </c>
      <c r="Q329" s="3">
        <v>169.62</v>
      </c>
      <c r="R329" s="3">
        <v>0</v>
      </c>
      <c r="S329" s="3">
        <v>216.38</v>
      </c>
      <c r="T329" s="6">
        <f t="shared" si="15"/>
        <v>171</v>
      </c>
      <c r="U329" s="6">
        <f t="shared" si="16"/>
        <v>-44.319999999999993</v>
      </c>
      <c r="V329" s="9">
        <f t="shared" si="17"/>
        <v>3000</v>
      </c>
      <c r="W329" s="9">
        <f>MID(Table1[[#This Row],[Object]],1,2)*100</f>
        <v>3400</v>
      </c>
      <c r="X329" s="6" t="str">
        <f>VLOOKUP(Table1[[#This Row],[Program]],Program!$A$2:$B$269,2,FALSE)</f>
        <v>CONTROLLER</v>
      </c>
      <c r="Y329" s="6" t="str">
        <f>VLOOKUP(Table1[[#This Row],[2-Digit Object Code]],'Object Codes'!$C$2:$D$861,2,FALSE)</f>
        <v>HEALTH AND WELFARE BENEFITS</v>
      </c>
    </row>
    <row r="330" spans="1:25" x14ac:dyDescent="0.25">
      <c r="A330" s="1" t="s">
        <v>8</v>
      </c>
      <c r="B330" s="1" t="s">
        <v>9</v>
      </c>
      <c r="C330" s="1" t="s">
        <v>10</v>
      </c>
      <c r="D330" s="1" t="s">
        <v>11</v>
      </c>
      <c r="E330" s="1" t="s">
        <v>127</v>
      </c>
      <c r="F330" s="1" t="s">
        <v>12</v>
      </c>
      <c r="G330" s="1" t="s">
        <v>103</v>
      </c>
      <c r="H330" s="1" t="s">
        <v>128</v>
      </c>
      <c r="I330" s="3">
        <v>12152</v>
      </c>
      <c r="J330" s="3">
        <v>-12152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6">
        <f t="shared" si="15"/>
        <v>-12152</v>
      </c>
      <c r="U330" s="6">
        <f t="shared" si="16"/>
        <v>0</v>
      </c>
      <c r="V330" s="9">
        <f t="shared" si="17"/>
        <v>3000</v>
      </c>
      <c r="W330" s="9">
        <f>MID(Table1[[#This Row],[Object]],1,2)*100</f>
        <v>3400</v>
      </c>
      <c r="X330" s="6" t="str">
        <f>VLOOKUP(Table1[[#This Row],[Program]],Program!$A$2:$B$269,2,FALSE)</f>
        <v>CONTROLLER</v>
      </c>
      <c r="Y330" s="6" t="str">
        <f>VLOOKUP(Table1[[#This Row],[2-Digit Object Code]],'Object Codes'!$C$2:$D$861,2,FALSE)</f>
        <v>HEALTH AND WELFARE BENEFITS</v>
      </c>
    </row>
    <row r="331" spans="1:25" x14ac:dyDescent="0.25">
      <c r="A331" s="1" t="s">
        <v>8</v>
      </c>
      <c r="B331" s="1" t="s">
        <v>9</v>
      </c>
      <c r="C331" s="1" t="s">
        <v>10</v>
      </c>
      <c r="D331" s="1" t="s">
        <v>11</v>
      </c>
      <c r="E331" s="1" t="s">
        <v>127</v>
      </c>
      <c r="F331" s="1" t="s">
        <v>12</v>
      </c>
      <c r="G331" s="1" t="s">
        <v>113</v>
      </c>
      <c r="H331" s="1" t="s">
        <v>128</v>
      </c>
      <c r="I331" s="3">
        <v>14113</v>
      </c>
      <c r="J331" s="3">
        <v>-14113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6">
        <f t="shared" si="15"/>
        <v>-14113</v>
      </c>
      <c r="U331" s="6">
        <f t="shared" si="16"/>
        <v>0</v>
      </c>
      <c r="V331" s="9">
        <f t="shared" si="17"/>
        <v>3000</v>
      </c>
      <c r="W331" s="9">
        <f>MID(Table1[[#This Row],[Object]],1,2)*100</f>
        <v>3400</v>
      </c>
      <c r="X331" s="6" t="str">
        <f>VLOOKUP(Table1[[#This Row],[Program]],Program!$A$2:$B$269,2,FALSE)</f>
        <v>CONTROLLER</v>
      </c>
      <c r="Y331" s="6" t="str">
        <f>VLOOKUP(Table1[[#This Row],[2-Digit Object Code]],'Object Codes'!$C$2:$D$861,2,FALSE)</f>
        <v>HEALTH AND WELFARE BENEFITS</v>
      </c>
    </row>
    <row r="332" spans="1:25" x14ac:dyDescent="0.25">
      <c r="A332" s="1" t="s">
        <v>8</v>
      </c>
      <c r="B332" s="1" t="s">
        <v>9</v>
      </c>
      <c r="C332" s="1" t="s">
        <v>10</v>
      </c>
      <c r="D332" s="1" t="s">
        <v>11</v>
      </c>
      <c r="E332" s="1" t="s">
        <v>127</v>
      </c>
      <c r="F332" s="1" t="s">
        <v>12</v>
      </c>
      <c r="G332" s="1" t="s">
        <v>38</v>
      </c>
      <c r="H332" s="1" t="s">
        <v>128</v>
      </c>
      <c r="I332" s="3">
        <v>1312</v>
      </c>
      <c r="J332" s="3">
        <v>0</v>
      </c>
      <c r="K332" s="3">
        <v>1312</v>
      </c>
      <c r="L332" s="3">
        <v>31.52</v>
      </c>
      <c r="M332" s="3">
        <v>1280.48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6">
        <f t="shared" si="15"/>
        <v>-1312</v>
      </c>
      <c r="U332" s="6">
        <f t="shared" si="16"/>
        <v>-31.52</v>
      </c>
      <c r="V332" s="9">
        <f t="shared" si="17"/>
        <v>3000</v>
      </c>
      <c r="W332" s="9">
        <f>MID(Table1[[#This Row],[Object]],1,2)*100</f>
        <v>3400</v>
      </c>
      <c r="X332" s="6" t="str">
        <f>VLOOKUP(Table1[[#This Row],[Program]],Program!$A$2:$B$269,2,FALSE)</f>
        <v>CONTROLLER</v>
      </c>
      <c r="Y332" s="6" t="str">
        <f>VLOOKUP(Table1[[#This Row],[2-Digit Object Code]],'Object Codes'!$C$2:$D$861,2,FALSE)</f>
        <v>HEALTH AND WELFARE BENEFITS</v>
      </c>
    </row>
    <row r="333" spans="1:25" x14ac:dyDescent="0.25">
      <c r="A333" s="1" t="s">
        <v>8</v>
      </c>
      <c r="B333" s="1" t="s">
        <v>9</v>
      </c>
      <c r="C333" s="1" t="s">
        <v>10</v>
      </c>
      <c r="D333" s="1" t="s">
        <v>11</v>
      </c>
      <c r="E333" s="1" t="s">
        <v>127</v>
      </c>
      <c r="F333" s="1" t="s">
        <v>12</v>
      </c>
      <c r="G333" s="1" t="s">
        <v>39</v>
      </c>
      <c r="H333" s="1" t="s">
        <v>128</v>
      </c>
      <c r="I333" s="3">
        <v>197</v>
      </c>
      <c r="J333" s="3">
        <v>-197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6">
        <f t="shared" si="15"/>
        <v>-197</v>
      </c>
      <c r="U333" s="6">
        <f t="shared" si="16"/>
        <v>0</v>
      </c>
      <c r="V333" s="9">
        <f t="shared" si="17"/>
        <v>3000</v>
      </c>
      <c r="W333" s="9">
        <f>MID(Table1[[#This Row],[Object]],1,2)*100</f>
        <v>3400</v>
      </c>
      <c r="X333" s="6" t="str">
        <f>VLOOKUP(Table1[[#This Row],[Program]],Program!$A$2:$B$269,2,FALSE)</f>
        <v>CONTROLLER</v>
      </c>
      <c r="Y333" s="6" t="str">
        <f>VLOOKUP(Table1[[#This Row],[2-Digit Object Code]],'Object Codes'!$C$2:$D$861,2,FALSE)</f>
        <v>HEALTH AND WELFARE BENEFITS</v>
      </c>
    </row>
    <row r="334" spans="1:25" x14ac:dyDescent="0.25">
      <c r="A334" s="1" t="s">
        <v>8</v>
      </c>
      <c r="B334" s="1" t="s">
        <v>9</v>
      </c>
      <c r="C334" s="1" t="s">
        <v>10</v>
      </c>
      <c r="D334" s="1" t="s">
        <v>11</v>
      </c>
      <c r="E334" s="1" t="s">
        <v>127</v>
      </c>
      <c r="F334" s="1" t="s">
        <v>12</v>
      </c>
      <c r="G334" s="1" t="s">
        <v>40</v>
      </c>
      <c r="H334" s="1" t="s">
        <v>128</v>
      </c>
      <c r="I334" s="3">
        <v>78</v>
      </c>
      <c r="J334" s="3">
        <v>0</v>
      </c>
      <c r="K334" s="3">
        <v>78</v>
      </c>
      <c r="L334" s="3">
        <v>81.89</v>
      </c>
      <c r="M334" s="3">
        <v>-3.89</v>
      </c>
      <c r="N334" s="3">
        <v>93</v>
      </c>
      <c r="O334" s="3">
        <v>0</v>
      </c>
      <c r="P334" s="3">
        <v>93</v>
      </c>
      <c r="Q334" s="3">
        <v>41.94</v>
      </c>
      <c r="R334" s="3">
        <v>0</v>
      </c>
      <c r="S334" s="3">
        <v>51.06</v>
      </c>
      <c r="T334" s="6">
        <f t="shared" si="15"/>
        <v>15</v>
      </c>
      <c r="U334" s="6">
        <f t="shared" si="16"/>
        <v>11.11</v>
      </c>
      <c r="V334" s="9">
        <f t="shared" si="17"/>
        <v>3000</v>
      </c>
      <c r="W334" s="9">
        <f>MID(Table1[[#This Row],[Object]],1,2)*100</f>
        <v>3500</v>
      </c>
      <c r="X334" s="6" t="str">
        <f>VLOOKUP(Table1[[#This Row],[Program]],Program!$A$2:$B$269,2,FALSE)</f>
        <v>CONTROLLER</v>
      </c>
      <c r="Y334" s="6" t="str">
        <f>VLOOKUP(Table1[[#This Row],[2-Digit Object Code]],'Object Codes'!$C$2:$D$861,2,FALSE)</f>
        <v>STATE UNEMPLOYMENT INSURANCE</v>
      </c>
    </row>
    <row r="335" spans="1:25" x14ac:dyDescent="0.25">
      <c r="A335" s="1" t="s">
        <v>8</v>
      </c>
      <c r="B335" s="1" t="s">
        <v>9</v>
      </c>
      <c r="C335" s="1" t="s">
        <v>10</v>
      </c>
      <c r="D335" s="1" t="s">
        <v>11</v>
      </c>
      <c r="E335" s="1" t="s">
        <v>127</v>
      </c>
      <c r="F335" s="1" t="s">
        <v>12</v>
      </c>
      <c r="G335" s="1" t="s">
        <v>41</v>
      </c>
      <c r="H335" s="1" t="s">
        <v>128</v>
      </c>
      <c r="I335" s="3">
        <v>36</v>
      </c>
      <c r="J335" s="3">
        <v>0</v>
      </c>
      <c r="K335" s="3">
        <v>36</v>
      </c>
      <c r="L335" s="3">
        <v>40.020000000000003</v>
      </c>
      <c r="M335" s="3">
        <v>-4.0199999999999996</v>
      </c>
      <c r="N335" s="3">
        <v>41</v>
      </c>
      <c r="O335" s="3">
        <v>0</v>
      </c>
      <c r="P335" s="3">
        <v>41</v>
      </c>
      <c r="Q335" s="3">
        <v>17.350000000000001</v>
      </c>
      <c r="R335" s="3">
        <v>0</v>
      </c>
      <c r="S335" s="3">
        <v>23.65</v>
      </c>
      <c r="T335" s="6">
        <f t="shared" si="15"/>
        <v>5</v>
      </c>
      <c r="U335" s="6">
        <f t="shared" si="16"/>
        <v>0.97999999999999687</v>
      </c>
      <c r="V335" s="9">
        <f t="shared" si="17"/>
        <v>3000</v>
      </c>
      <c r="W335" s="9">
        <f>MID(Table1[[#This Row],[Object]],1,2)*100</f>
        <v>3500</v>
      </c>
      <c r="X335" s="6" t="str">
        <f>VLOOKUP(Table1[[#This Row],[Program]],Program!$A$2:$B$269,2,FALSE)</f>
        <v>CONTROLLER</v>
      </c>
      <c r="Y335" s="6" t="str">
        <f>VLOOKUP(Table1[[#This Row],[2-Digit Object Code]],'Object Codes'!$C$2:$D$861,2,FALSE)</f>
        <v>STATE UNEMPLOYMENT INSURANCE</v>
      </c>
    </row>
    <row r="336" spans="1:25" x14ac:dyDescent="0.25">
      <c r="A336" s="1" t="s">
        <v>8</v>
      </c>
      <c r="B336" s="1" t="s">
        <v>9</v>
      </c>
      <c r="C336" s="1" t="s">
        <v>10</v>
      </c>
      <c r="D336" s="1" t="s">
        <v>11</v>
      </c>
      <c r="E336" s="1" t="s">
        <v>127</v>
      </c>
      <c r="F336" s="1" t="s">
        <v>12</v>
      </c>
      <c r="G336" s="1" t="s">
        <v>42</v>
      </c>
      <c r="H336" s="1" t="s">
        <v>128</v>
      </c>
      <c r="I336" s="3">
        <v>75</v>
      </c>
      <c r="J336" s="3">
        <v>0</v>
      </c>
      <c r="K336" s="3">
        <v>75</v>
      </c>
      <c r="L336" s="3">
        <v>21.28</v>
      </c>
      <c r="M336" s="3">
        <v>53.72</v>
      </c>
      <c r="N336" s="3">
        <v>6</v>
      </c>
      <c r="O336" s="3">
        <v>0</v>
      </c>
      <c r="P336" s="3">
        <v>6</v>
      </c>
      <c r="Q336" s="3">
        <v>3.09</v>
      </c>
      <c r="R336" s="3">
        <v>0</v>
      </c>
      <c r="S336" s="3">
        <v>2.91</v>
      </c>
      <c r="T336" s="6">
        <f t="shared" si="15"/>
        <v>-69</v>
      </c>
      <c r="U336" s="6">
        <f t="shared" si="16"/>
        <v>-15.280000000000001</v>
      </c>
      <c r="V336" s="9">
        <f t="shared" si="17"/>
        <v>3000</v>
      </c>
      <c r="W336" s="9">
        <f>MID(Table1[[#This Row],[Object]],1,2)*100</f>
        <v>3500</v>
      </c>
      <c r="X336" s="6" t="str">
        <f>VLOOKUP(Table1[[#This Row],[Program]],Program!$A$2:$B$269,2,FALSE)</f>
        <v>CONTROLLER</v>
      </c>
      <c r="Y336" s="6" t="str">
        <f>VLOOKUP(Table1[[#This Row],[2-Digit Object Code]],'Object Codes'!$C$2:$D$861,2,FALSE)</f>
        <v>STATE UNEMPLOYMENT INSURANCE</v>
      </c>
    </row>
    <row r="337" spans="1:25" x14ac:dyDescent="0.25">
      <c r="A337" s="1" t="s">
        <v>8</v>
      </c>
      <c r="B337" s="1" t="s">
        <v>9</v>
      </c>
      <c r="C337" s="1" t="s">
        <v>10</v>
      </c>
      <c r="D337" s="1" t="s">
        <v>11</v>
      </c>
      <c r="E337" s="1" t="s">
        <v>127</v>
      </c>
      <c r="F337" s="1" t="s">
        <v>12</v>
      </c>
      <c r="G337" s="1" t="s">
        <v>43</v>
      </c>
      <c r="H337" s="1" t="s">
        <v>128</v>
      </c>
      <c r="I337" s="3">
        <v>0</v>
      </c>
      <c r="J337" s="3">
        <v>0</v>
      </c>
      <c r="K337" s="3">
        <v>0</v>
      </c>
      <c r="L337" s="3">
        <v>0.05</v>
      </c>
      <c r="M337" s="3">
        <v>-0.05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6">
        <f t="shared" si="15"/>
        <v>0</v>
      </c>
      <c r="U337" s="6">
        <f t="shared" si="16"/>
        <v>-0.05</v>
      </c>
      <c r="V337" s="9">
        <f t="shared" si="17"/>
        <v>3000</v>
      </c>
      <c r="W337" s="9">
        <f>MID(Table1[[#This Row],[Object]],1,2)*100</f>
        <v>3500</v>
      </c>
      <c r="X337" s="6" t="str">
        <f>VLOOKUP(Table1[[#This Row],[Program]],Program!$A$2:$B$269,2,FALSE)</f>
        <v>CONTROLLER</v>
      </c>
      <c r="Y337" s="6" t="str">
        <f>VLOOKUP(Table1[[#This Row],[2-Digit Object Code]],'Object Codes'!$C$2:$D$861,2,FALSE)</f>
        <v>STATE UNEMPLOYMENT INSURANCE</v>
      </c>
    </row>
    <row r="338" spans="1:25" x14ac:dyDescent="0.25">
      <c r="A338" s="1" t="s">
        <v>8</v>
      </c>
      <c r="B338" s="1" t="s">
        <v>9</v>
      </c>
      <c r="C338" s="1" t="s">
        <v>10</v>
      </c>
      <c r="D338" s="1" t="s">
        <v>11</v>
      </c>
      <c r="E338" s="1" t="s">
        <v>127</v>
      </c>
      <c r="F338" s="1" t="s">
        <v>12</v>
      </c>
      <c r="G338" s="1" t="s">
        <v>44</v>
      </c>
      <c r="H338" s="1" t="s">
        <v>128</v>
      </c>
      <c r="I338" s="3">
        <v>0</v>
      </c>
      <c r="J338" s="3">
        <v>0</v>
      </c>
      <c r="K338" s="3">
        <v>0</v>
      </c>
      <c r="L338" s="3">
        <v>1500</v>
      </c>
      <c r="M338" s="3">
        <v>-1500</v>
      </c>
      <c r="N338" s="3">
        <v>1500</v>
      </c>
      <c r="O338" s="3">
        <v>0</v>
      </c>
      <c r="P338" s="3">
        <v>1500</v>
      </c>
      <c r="Q338" s="3">
        <v>694.38</v>
      </c>
      <c r="R338" s="3">
        <v>0</v>
      </c>
      <c r="S338" s="3">
        <v>805.62</v>
      </c>
      <c r="T338" s="6">
        <f t="shared" si="15"/>
        <v>1500</v>
      </c>
      <c r="U338" s="6">
        <f t="shared" si="16"/>
        <v>0</v>
      </c>
      <c r="V338" s="9">
        <f t="shared" si="17"/>
        <v>3000</v>
      </c>
      <c r="W338" s="9">
        <f>MID(Table1[[#This Row],[Object]],1,2)*100</f>
        <v>3600</v>
      </c>
      <c r="X338" s="6" t="str">
        <f>VLOOKUP(Table1[[#This Row],[Program]],Program!$A$2:$B$269,2,FALSE)</f>
        <v>CONTROLLER</v>
      </c>
      <c r="Y338" s="6" t="str">
        <f>VLOOKUP(Table1[[#This Row],[2-Digit Object Code]],'Object Codes'!$C$2:$D$861,2,FALSE)</f>
        <v>WORKERS COMPENSATION INSURANCE</v>
      </c>
    </row>
    <row r="339" spans="1:25" x14ac:dyDescent="0.25">
      <c r="A339" s="1" t="s">
        <v>8</v>
      </c>
      <c r="B339" s="1" t="s">
        <v>9</v>
      </c>
      <c r="C339" s="1" t="s">
        <v>10</v>
      </c>
      <c r="D339" s="1" t="s">
        <v>11</v>
      </c>
      <c r="E339" s="1" t="s">
        <v>127</v>
      </c>
      <c r="F339" s="1" t="s">
        <v>12</v>
      </c>
      <c r="G339" s="1" t="s">
        <v>45</v>
      </c>
      <c r="H339" s="1" t="s">
        <v>128</v>
      </c>
      <c r="I339" s="3">
        <v>1500</v>
      </c>
      <c r="J339" s="3">
        <v>0</v>
      </c>
      <c r="K339" s="3">
        <v>1500</v>
      </c>
      <c r="L339" s="3">
        <v>1500</v>
      </c>
      <c r="M339" s="3">
        <v>0</v>
      </c>
      <c r="N339" s="3">
        <v>1500</v>
      </c>
      <c r="O339" s="3">
        <v>0</v>
      </c>
      <c r="P339" s="3">
        <v>1500</v>
      </c>
      <c r="Q339" s="3">
        <v>625</v>
      </c>
      <c r="R339" s="3">
        <v>0</v>
      </c>
      <c r="S339" s="3">
        <v>875</v>
      </c>
      <c r="T339" s="6">
        <f t="shared" si="15"/>
        <v>0</v>
      </c>
      <c r="U339" s="6">
        <f t="shared" si="16"/>
        <v>0</v>
      </c>
      <c r="V339" s="9">
        <f t="shared" si="17"/>
        <v>3000</v>
      </c>
      <c r="W339" s="9">
        <f>MID(Table1[[#This Row],[Object]],1,2)*100</f>
        <v>3600</v>
      </c>
      <c r="X339" s="6" t="str">
        <f>VLOOKUP(Table1[[#This Row],[Program]],Program!$A$2:$B$269,2,FALSE)</f>
        <v>CONTROLLER</v>
      </c>
      <c r="Y339" s="6" t="str">
        <f>VLOOKUP(Table1[[#This Row],[2-Digit Object Code]],'Object Codes'!$C$2:$D$861,2,FALSE)</f>
        <v>WORKERS COMPENSATION INSURANCE</v>
      </c>
    </row>
    <row r="340" spans="1:25" x14ac:dyDescent="0.25">
      <c r="A340" s="1" t="s">
        <v>8</v>
      </c>
      <c r="B340" s="1" t="s">
        <v>9</v>
      </c>
      <c r="C340" s="1" t="s">
        <v>10</v>
      </c>
      <c r="D340" s="1" t="s">
        <v>11</v>
      </c>
      <c r="E340" s="1" t="s">
        <v>127</v>
      </c>
      <c r="F340" s="1" t="s">
        <v>12</v>
      </c>
      <c r="G340" s="1" t="s">
        <v>46</v>
      </c>
      <c r="H340" s="1" t="s">
        <v>128</v>
      </c>
      <c r="I340" s="3">
        <v>2875</v>
      </c>
      <c r="J340" s="3">
        <v>0</v>
      </c>
      <c r="K340" s="3">
        <v>2875</v>
      </c>
      <c r="L340" s="3">
        <v>125</v>
      </c>
      <c r="M340" s="3">
        <v>2750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6">
        <f t="shared" si="15"/>
        <v>-2875</v>
      </c>
      <c r="U340" s="6">
        <f t="shared" si="16"/>
        <v>-125</v>
      </c>
      <c r="V340" s="9">
        <f t="shared" si="17"/>
        <v>3000</v>
      </c>
      <c r="W340" s="9">
        <f>MID(Table1[[#This Row],[Object]],1,2)*100</f>
        <v>3600</v>
      </c>
      <c r="X340" s="6" t="str">
        <f>VLOOKUP(Table1[[#This Row],[Program]],Program!$A$2:$B$269,2,FALSE)</f>
        <v>CONTROLLER</v>
      </c>
      <c r="Y340" s="6" t="str">
        <f>VLOOKUP(Table1[[#This Row],[2-Digit Object Code]],'Object Codes'!$C$2:$D$861,2,FALSE)</f>
        <v>WORKERS COMPENSATION INSURANCE</v>
      </c>
    </row>
    <row r="341" spans="1:25" x14ac:dyDescent="0.25">
      <c r="A341" s="1" t="s">
        <v>8</v>
      </c>
      <c r="B341" s="1" t="s">
        <v>9</v>
      </c>
      <c r="C341" s="1" t="s">
        <v>10</v>
      </c>
      <c r="D341" s="1" t="s">
        <v>11</v>
      </c>
      <c r="E341" s="1" t="s">
        <v>127</v>
      </c>
      <c r="F341" s="1" t="s">
        <v>12</v>
      </c>
      <c r="G341" s="1" t="s">
        <v>47</v>
      </c>
      <c r="H341" s="1" t="s">
        <v>128</v>
      </c>
      <c r="I341" s="3">
        <v>0</v>
      </c>
      <c r="J341" s="3">
        <v>0</v>
      </c>
      <c r="K341" s="3">
        <v>0</v>
      </c>
      <c r="L341" s="3">
        <v>49.68</v>
      </c>
      <c r="M341" s="3">
        <v>-49.68</v>
      </c>
      <c r="N341" s="3">
        <v>50</v>
      </c>
      <c r="O341" s="3">
        <v>0</v>
      </c>
      <c r="P341" s="3">
        <v>50</v>
      </c>
      <c r="Q341" s="3">
        <v>23</v>
      </c>
      <c r="R341" s="3">
        <v>0</v>
      </c>
      <c r="S341" s="3">
        <v>27</v>
      </c>
      <c r="T341" s="6">
        <f t="shared" si="15"/>
        <v>50</v>
      </c>
      <c r="U341" s="6">
        <f t="shared" si="16"/>
        <v>0.32000000000000028</v>
      </c>
      <c r="V341" s="9">
        <f t="shared" si="17"/>
        <v>3000</v>
      </c>
      <c r="W341" s="9">
        <f>MID(Table1[[#This Row],[Object]],1,2)*100</f>
        <v>3900</v>
      </c>
      <c r="X341" s="6" t="str">
        <f>VLOOKUP(Table1[[#This Row],[Program]],Program!$A$2:$B$269,2,FALSE)</f>
        <v>CONTROLLER</v>
      </c>
      <c r="Y341" s="6" t="str">
        <f>VLOOKUP(Table1[[#This Row],[2-Digit Object Code]],'Object Codes'!$C$2:$D$861,2,FALSE)</f>
        <v>OTHER BENEFITS</v>
      </c>
    </row>
    <row r="342" spans="1:25" x14ac:dyDescent="0.25">
      <c r="A342" s="1" t="s">
        <v>8</v>
      </c>
      <c r="B342" s="1" t="s">
        <v>9</v>
      </c>
      <c r="C342" s="1" t="s">
        <v>10</v>
      </c>
      <c r="D342" s="1" t="s">
        <v>11</v>
      </c>
      <c r="E342" s="1" t="s">
        <v>127</v>
      </c>
      <c r="F342" s="1" t="s">
        <v>12</v>
      </c>
      <c r="G342" s="1" t="s">
        <v>48</v>
      </c>
      <c r="H342" s="1" t="s">
        <v>128</v>
      </c>
      <c r="I342" s="3">
        <v>50</v>
      </c>
      <c r="J342" s="3">
        <v>0</v>
      </c>
      <c r="K342" s="3">
        <v>50</v>
      </c>
      <c r="L342" s="3">
        <v>49.68</v>
      </c>
      <c r="M342" s="3">
        <v>0.32</v>
      </c>
      <c r="N342" s="3">
        <v>50</v>
      </c>
      <c r="O342" s="3">
        <v>0</v>
      </c>
      <c r="P342" s="3">
        <v>50</v>
      </c>
      <c r="Q342" s="3">
        <v>20.7</v>
      </c>
      <c r="R342" s="3">
        <v>0</v>
      </c>
      <c r="S342" s="3">
        <v>29.3</v>
      </c>
      <c r="T342" s="6">
        <f t="shared" si="15"/>
        <v>0</v>
      </c>
      <c r="U342" s="6">
        <f t="shared" si="16"/>
        <v>0.32000000000000028</v>
      </c>
      <c r="V342" s="9">
        <f t="shared" si="17"/>
        <v>3000</v>
      </c>
      <c r="W342" s="9">
        <f>MID(Table1[[#This Row],[Object]],1,2)*100</f>
        <v>3900</v>
      </c>
      <c r="X342" s="6" t="str">
        <f>VLOOKUP(Table1[[#This Row],[Program]],Program!$A$2:$B$269,2,FALSE)</f>
        <v>CONTROLLER</v>
      </c>
      <c r="Y342" s="6" t="str">
        <f>VLOOKUP(Table1[[#This Row],[2-Digit Object Code]],'Object Codes'!$C$2:$D$861,2,FALSE)</f>
        <v>OTHER BENEFITS</v>
      </c>
    </row>
    <row r="343" spans="1:25" x14ac:dyDescent="0.25">
      <c r="A343" s="1" t="s">
        <v>8</v>
      </c>
      <c r="B343" s="1" t="s">
        <v>9</v>
      </c>
      <c r="C343" s="1" t="s">
        <v>10</v>
      </c>
      <c r="D343" s="1" t="s">
        <v>11</v>
      </c>
      <c r="E343" s="1" t="s">
        <v>127</v>
      </c>
      <c r="F343" s="1" t="s">
        <v>12</v>
      </c>
      <c r="G343" s="1" t="s">
        <v>49</v>
      </c>
      <c r="H343" s="1" t="s">
        <v>128</v>
      </c>
      <c r="I343" s="3">
        <v>95</v>
      </c>
      <c r="J343" s="3">
        <v>0</v>
      </c>
      <c r="K343" s="3">
        <v>95</v>
      </c>
      <c r="L343" s="3">
        <v>4.1399999999999997</v>
      </c>
      <c r="M343" s="3">
        <v>90.86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6">
        <f t="shared" si="15"/>
        <v>-95</v>
      </c>
      <c r="U343" s="6">
        <f t="shared" si="16"/>
        <v>-4.1399999999999997</v>
      </c>
      <c r="V343" s="9">
        <f t="shared" si="17"/>
        <v>3000</v>
      </c>
      <c r="W343" s="9">
        <f>MID(Table1[[#This Row],[Object]],1,2)*100</f>
        <v>3900</v>
      </c>
      <c r="X343" s="6" t="str">
        <f>VLOOKUP(Table1[[#This Row],[Program]],Program!$A$2:$B$269,2,FALSE)</f>
        <v>CONTROLLER</v>
      </c>
      <c r="Y343" s="6" t="str">
        <f>VLOOKUP(Table1[[#This Row],[2-Digit Object Code]],'Object Codes'!$C$2:$D$861,2,FALSE)</f>
        <v>OTHER BENEFITS</v>
      </c>
    </row>
    <row r="344" spans="1:25" x14ac:dyDescent="0.25">
      <c r="A344" s="1" t="s">
        <v>8</v>
      </c>
      <c r="B344" s="1" t="s">
        <v>9</v>
      </c>
      <c r="C344" s="1" t="s">
        <v>10</v>
      </c>
      <c r="D344" s="1" t="s">
        <v>11</v>
      </c>
      <c r="E344" s="1" t="s">
        <v>127</v>
      </c>
      <c r="F344" s="1" t="s">
        <v>12</v>
      </c>
      <c r="G344" s="1" t="s">
        <v>50</v>
      </c>
      <c r="H344" s="1" t="s">
        <v>128</v>
      </c>
      <c r="I344" s="3">
        <v>0</v>
      </c>
      <c r="J344" s="3">
        <v>0</v>
      </c>
      <c r="K344" s="3">
        <v>0</v>
      </c>
      <c r="L344" s="3">
        <v>24</v>
      </c>
      <c r="M344" s="3">
        <v>-24</v>
      </c>
      <c r="N344" s="3">
        <v>24</v>
      </c>
      <c r="O344" s="3">
        <v>0</v>
      </c>
      <c r="P344" s="3">
        <v>24</v>
      </c>
      <c r="Q344" s="3">
        <v>11.11</v>
      </c>
      <c r="R344" s="3">
        <v>0</v>
      </c>
      <c r="S344" s="3">
        <v>12.89</v>
      </c>
      <c r="T344" s="6">
        <f t="shared" si="15"/>
        <v>24</v>
      </c>
      <c r="U344" s="6">
        <f t="shared" si="16"/>
        <v>0</v>
      </c>
      <c r="V344" s="9">
        <f t="shared" si="17"/>
        <v>3000</v>
      </c>
      <c r="W344" s="9">
        <f>MID(Table1[[#This Row],[Object]],1,2)*100</f>
        <v>3900</v>
      </c>
      <c r="X344" s="6" t="str">
        <f>VLOOKUP(Table1[[#This Row],[Program]],Program!$A$2:$B$269,2,FALSE)</f>
        <v>CONTROLLER</v>
      </c>
      <c r="Y344" s="6" t="str">
        <f>VLOOKUP(Table1[[#This Row],[2-Digit Object Code]],'Object Codes'!$C$2:$D$861,2,FALSE)</f>
        <v>OTHER BENEFITS</v>
      </c>
    </row>
    <row r="345" spans="1:25" x14ac:dyDescent="0.25">
      <c r="A345" s="1" t="s">
        <v>8</v>
      </c>
      <c r="B345" s="1" t="s">
        <v>9</v>
      </c>
      <c r="C345" s="1" t="s">
        <v>10</v>
      </c>
      <c r="D345" s="1" t="s">
        <v>11</v>
      </c>
      <c r="E345" s="1" t="s">
        <v>127</v>
      </c>
      <c r="F345" s="1" t="s">
        <v>12</v>
      </c>
      <c r="G345" s="1" t="s">
        <v>51</v>
      </c>
      <c r="H345" s="1" t="s">
        <v>128</v>
      </c>
      <c r="I345" s="3">
        <v>24</v>
      </c>
      <c r="J345" s="3">
        <v>0</v>
      </c>
      <c r="K345" s="3">
        <v>24</v>
      </c>
      <c r="L345" s="3">
        <v>24</v>
      </c>
      <c r="M345" s="3">
        <v>0</v>
      </c>
      <c r="N345" s="3">
        <v>24</v>
      </c>
      <c r="O345" s="3">
        <v>0</v>
      </c>
      <c r="P345" s="3">
        <v>24</v>
      </c>
      <c r="Q345" s="3">
        <v>10</v>
      </c>
      <c r="R345" s="3">
        <v>0</v>
      </c>
      <c r="S345" s="3">
        <v>14</v>
      </c>
      <c r="T345" s="6">
        <f t="shared" si="15"/>
        <v>0</v>
      </c>
      <c r="U345" s="6">
        <f t="shared" si="16"/>
        <v>0</v>
      </c>
      <c r="V345" s="9">
        <f t="shared" si="17"/>
        <v>3000</v>
      </c>
      <c r="W345" s="9">
        <f>MID(Table1[[#This Row],[Object]],1,2)*100</f>
        <v>3900</v>
      </c>
      <c r="X345" s="6" t="str">
        <f>VLOOKUP(Table1[[#This Row],[Program]],Program!$A$2:$B$269,2,FALSE)</f>
        <v>CONTROLLER</v>
      </c>
      <c r="Y345" s="6" t="str">
        <f>VLOOKUP(Table1[[#This Row],[2-Digit Object Code]],'Object Codes'!$C$2:$D$861,2,FALSE)</f>
        <v>OTHER BENEFITS</v>
      </c>
    </row>
    <row r="346" spans="1:25" x14ac:dyDescent="0.25">
      <c r="A346" s="1" t="s">
        <v>8</v>
      </c>
      <c r="B346" s="1" t="s">
        <v>9</v>
      </c>
      <c r="C346" s="1" t="s">
        <v>10</v>
      </c>
      <c r="D346" s="1" t="s">
        <v>11</v>
      </c>
      <c r="E346" s="1" t="s">
        <v>127</v>
      </c>
      <c r="F346" s="1" t="s">
        <v>12</v>
      </c>
      <c r="G346" s="1" t="s">
        <v>52</v>
      </c>
      <c r="H346" s="1" t="s">
        <v>128</v>
      </c>
      <c r="I346" s="3">
        <v>46</v>
      </c>
      <c r="J346" s="3">
        <v>0</v>
      </c>
      <c r="K346" s="3">
        <v>46</v>
      </c>
      <c r="L346" s="3">
        <v>2</v>
      </c>
      <c r="M346" s="3">
        <v>44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6">
        <f t="shared" si="15"/>
        <v>-46</v>
      </c>
      <c r="U346" s="6">
        <f t="shared" si="16"/>
        <v>-2</v>
      </c>
      <c r="V346" s="9">
        <f t="shared" si="17"/>
        <v>3000</v>
      </c>
      <c r="W346" s="9">
        <f>MID(Table1[[#This Row],[Object]],1,2)*100</f>
        <v>3900</v>
      </c>
      <c r="X346" s="6" t="str">
        <f>VLOOKUP(Table1[[#This Row],[Program]],Program!$A$2:$B$269,2,FALSE)</f>
        <v>CONTROLLER</v>
      </c>
      <c r="Y346" s="6" t="str">
        <f>VLOOKUP(Table1[[#This Row],[2-Digit Object Code]],'Object Codes'!$C$2:$D$861,2,FALSE)</f>
        <v>OTHER BENEFITS</v>
      </c>
    </row>
    <row r="347" spans="1:25" x14ac:dyDescent="0.25">
      <c r="A347" s="1" t="s">
        <v>8</v>
      </c>
      <c r="B347" s="1" t="s">
        <v>9</v>
      </c>
      <c r="C347" s="1" t="s">
        <v>10</v>
      </c>
      <c r="D347" s="1" t="s">
        <v>11</v>
      </c>
      <c r="E347" s="1" t="s">
        <v>127</v>
      </c>
      <c r="F347" s="1" t="s">
        <v>12</v>
      </c>
      <c r="G347" s="1" t="s">
        <v>121</v>
      </c>
      <c r="H347" s="1" t="s">
        <v>128</v>
      </c>
      <c r="I347" s="3">
        <v>0</v>
      </c>
      <c r="J347" s="3">
        <v>3250</v>
      </c>
      <c r="K347" s="3">
        <v>3250</v>
      </c>
      <c r="L347" s="3">
        <v>3250</v>
      </c>
      <c r="M347" s="3">
        <v>0</v>
      </c>
      <c r="N347" s="3">
        <v>3000</v>
      </c>
      <c r="O347" s="3">
        <v>0</v>
      </c>
      <c r="P347" s="3">
        <v>3000</v>
      </c>
      <c r="Q347" s="3">
        <v>1250</v>
      </c>
      <c r="R347" s="3">
        <v>0</v>
      </c>
      <c r="S347" s="3">
        <v>1750</v>
      </c>
      <c r="T347" s="6">
        <f t="shared" si="15"/>
        <v>3000</v>
      </c>
      <c r="U347" s="6">
        <f t="shared" si="16"/>
        <v>-250</v>
      </c>
      <c r="V347" s="9">
        <f t="shared" si="17"/>
        <v>3000</v>
      </c>
      <c r="W347" s="9">
        <f>MID(Table1[[#This Row],[Object]],1,2)*100</f>
        <v>3900</v>
      </c>
      <c r="X347" s="6" t="str">
        <f>VLOOKUP(Table1[[#This Row],[Program]],Program!$A$2:$B$269,2,FALSE)</f>
        <v>CONTROLLER</v>
      </c>
      <c r="Y347" s="6" t="str">
        <f>VLOOKUP(Table1[[#This Row],[2-Digit Object Code]],'Object Codes'!$C$2:$D$861,2,FALSE)</f>
        <v>OTHER BENEFITS</v>
      </c>
    </row>
    <row r="348" spans="1:25" x14ac:dyDescent="0.25">
      <c r="A348" s="1" t="s">
        <v>8</v>
      </c>
      <c r="B348" s="1" t="s">
        <v>9</v>
      </c>
      <c r="C348" s="1" t="s">
        <v>10</v>
      </c>
      <c r="D348" s="1" t="s">
        <v>11</v>
      </c>
      <c r="E348" s="1" t="s">
        <v>127</v>
      </c>
      <c r="F348" s="1" t="s">
        <v>12</v>
      </c>
      <c r="G348" s="1" t="s">
        <v>54</v>
      </c>
      <c r="H348" s="1" t="s">
        <v>128</v>
      </c>
      <c r="I348" s="3">
        <v>500</v>
      </c>
      <c r="J348" s="3">
        <v>-401</v>
      </c>
      <c r="K348" s="3">
        <v>99</v>
      </c>
      <c r="L348" s="3">
        <v>99</v>
      </c>
      <c r="M348" s="3">
        <v>0</v>
      </c>
      <c r="N348" s="3">
        <v>100</v>
      </c>
      <c r="O348" s="3">
        <v>0</v>
      </c>
      <c r="P348" s="3">
        <v>100</v>
      </c>
      <c r="Q348" s="3">
        <v>0</v>
      </c>
      <c r="R348" s="3">
        <v>0</v>
      </c>
      <c r="S348" s="3">
        <v>100</v>
      </c>
      <c r="T348" s="6">
        <f t="shared" si="15"/>
        <v>-400</v>
      </c>
      <c r="U348" s="6">
        <f t="shared" si="16"/>
        <v>1</v>
      </c>
      <c r="V348" s="9">
        <f t="shared" si="17"/>
        <v>4000</v>
      </c>
      <c r="W348" s="9">
        <f>MID(Table1[[#This Row],[Object]],1,2)*100</f>
        <v>4200</v>
      </c>
      <c r="X348" s="6" t="str">
        <f>VLOOKUP(Table1[[#This Row],[Program]],Program!$A$2:$B$269,2,FALSE)</f>
        <v>CONTROLLER</v>
      </c>
      <c r="Y348" s="6" t="str">
        <f>VLOOKUP(Table1[[#This Row],[2-Digit Object Code]],'Object Codes'!$C$2:$D$861,2,FALSE)</f>
        <v>BOOK,MAGAZINE&amp;PERIOD-DIST.USE</v>
      </c>
    </row>
    <row r="349" spans="1:25" x14ac:dyDescent="0.25">
      <c r="A349" s="1" t="s">
        <v>8</v>
      </c>
      <c r="B349" s="1" t="s">
        <v>9</v>
      </c>
      <c r="C349" s="1" t="s">
        <v>10</v>
      </c>
      <c r="D349" s="1" t="s">
        <v>11</v>
      </c>
      <c r="E349" s="1" t="s">
        <v>127</v>
      </c>
      <c r="F349" s="1" t="s">
        <v>12</v>
      </c>
      <c r="G349" s="1" t="s">
        <v>55</v>
      </c>
      <c r="H349" s="1" t="s">
        <v>128</v>
      </c>
      <c r="I349" s="3">
        <v>0</v>
      </c>
      <c r="J349" s="3">
        <v>401</v>
      </c>
      <c r="K349" s="3">
        <v>401</v>
      </c>
      <c r="L349" s="3">
        <v>368</v>
      </c>
      <c r="M349" s="3">
        <v>33</v>
      </c>
      <c r="N349" s="3">
        <v>500</v>
      </c>
      <c r="O349" s="3">
        <v>0</v>
      </c>
      <c r="P349" s="3">
        <v>500</v>
      </c>
      <c r="Q349" s="3">
        <v>0</v>
      </c>
      <c r="R349" s="3">
        <v>0</v>
      </c>
      <c r="S349" s="3">
        <v>500</v>
      </c>
      <c r="T349" s="6">
        <f t="shared" si="15"/>
        <v>500</v>
      </c>
      <c r="U349" s="6">
        <f t="shared" si="16"/>
        <v>132</v>
      </c>
      <c r="V349" s="9">
        <f t="shared" si="17"/>
        <v>4000</v>
      </c>
      <c r="W349" s="9">
        <f>MID(Table1[[#This Row],[Object]],1,2)*100</f>
        <v>4400</v>
      </c>
      <c r="X349" s="6" t="str">
        <f>VLOOKUP(Table1[[#This Row],[Program]],Program!$A$2:$B$269,2,FALSE)</f>
        <v>CONTROLLER</v>
      </c>
      <c r="Y349" s="6" t="str">
        <f>VLOOKUP(Table1[[#This Row],[2-Digit Object Code]],'Object Codes'!$C$2:$D$861,2,FALSE)</f>
        <v>MEDIA AND SOFTWARE-DISTRCT USE</v>
      </c>
    </row>
    <row r="350" spans="1:25" x14ac:dyDescent="0.25">
      <c r="A350" s="1" t="s">
        <v>8</v>
      </c>
      <c r="B350" s="1" t="s">
        <v>9</v>
      </c>
      <c r="C350" s="1" t="s">
        <v>10</v>
      </c>
      <c r="D350" s="1" t="s">
        <v>11</v>
      </c>
      <c r="E350" s="1" t="s">
        <v>127</v>
      </c>
      <c r="F350" s="1" t="s">
        <v>12</v>
      </c>
      <c r="G350" s="1" t="s">
        <v>126</v>
      </c>
      <c r="H350" s="1" t="s">
        <v>128</v>
      </c>
      <c r="I350" s="3">
        <v>500</v>
      </c>
      <c r="J350" s="3">
        <v>-500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6">
        <f t="shared" si="15"/>
        <v>-500</v>
      </c>
      <c r="U350" s="6">
        <f t="shared" si="16"/>
        <v>0</v>
      </c>
      <c r="V350" s="9">
        <f t="shared" si="17"/>
        <v>4000</v>
      </c>
      <c r="W350" s="9">
        <f>MID(Table1[[#This Row],[Object]],1,2)*100</f>
        <v>4400</v>
      </c>
      <c r="X350" s="6" t="str">
        <f>VLOOKUP(Table1[[#This Row],[Program]],Program!$A$2:$B$269,2,FALSE)</f>
        <v>CONTROLLER</v>
      </c>
      <c r="Y350" s="6" t="str">
        <f>VLOOKUP(Table1[[#This Row],[2-Digit Object Code]],'Object Codes'!$C$2:$D$861,2,FALSE)</f>
        <v>MEDIA AND SOFTWARE-DISTRCT USE</v>
      </c>
    </row>
    <row r="351" spans="1:25" x14ac:dyDescent="0.25">
      <c r="A351" s="1" t="s">
        <v>8</v>
      </c>
      <c r="B351" s="1" t="s">
        <v>9</v>
      </c>
      <c r="C351" s="1" t="s">
        <v>10</v>
      </c>
      <c r="D351" s="1" t="s">
        <v>11</v>
      </c>
      <c r="E351" s="1" t="s">
        <v>127</v>
      </c>
      <c r="F351" s="1" t="s">
        <v>12</v>
      </c>
      <c r="G351" s="1" t="s">
        <v>56</v>
      </c>
      <c r="H351" s="1" t="s">
        <v>128</v>
      </c>
      <c r="I351" s="3">
        <v>500</v>
      </c>
      <c r="J351" s="3">
        <v>0</v>
      </c>
      <c r="K351" s="3">
        <v>500</v>
      </c>
      <c r="L351" s="3">
        <v>269.79000000000002</v>
      </c>
      <c r="M351" s="3">
        <v>230.21</v>
      </c>
      <c r="N351" s="3">
        <v>500</v>
      </c>
      <c r="O351" s="3">
        <v>0</v>
      </c>
      <c r="P351" s="3">
        <v>500</v>
      </c>
      <c r="Q351" s="3">
        <v>218.19</v>
      </c>
      <c r="R351" s="3">
        <v>0</v>
      </c>
      <c r="S351" s="3">
        <v>281.81</v>
      </c>
      <c r="T351" s="6">
        <f t="shared" si="15"/>
        <v>0</v>
      </c>
      <c r="U351" s="6">
        <f t="shared" si="16"/>
        <v>230.20999999999998</v>
      </c>
      <c r="V351" s="9">
        <f t="shared" si="17"/>
        <v>4000</v>
      </c>
      <c r="W351" s="9">
        <f>MID(Table1[[#This Row],[Object]],1,2)*100</f>
        <v>4500</v>
      </c>
      <c r="X351" s="6" t="str">
        <f>VLOOKUP(Table1[[#This Row],[Program]],Program!$A$2:$B$269,2,FALSE)</f>
        <v>CONTROLLER</v>
      </c>
      <c r="Y351" s="6" t="str">
        <f>VLOOKUP(Table1[[#This Row],[2-Digit Object Code]],'Object Codes'!$C$2:$D$861,2,FALSE)</f>
        <v>NONINSTRUCTIONAL SUPPLIES</v>
      </c>
    </row>
    <row r="352" spans="1:25" x14ac:dyDescent="0.25">
      <c r="A352" s="1" t="s">
        <v>8</v>
      </c>
      <c r="B352" s="1" t="s">
        <v>9</v>
      </c>
      <c r="C352" s="1" t="s">
        <v>10</v>
      </c>
      <c r="D352" s="1" t="s">
        <v>11</v>
      </c>
      <c r="E352" s="1" t="s">
        <v>127</v>
      </c>
      <c r="F352" s="1" t="s">
        <v>12</v>
      </c>
      <c r="G352" s="1" t="s">
        <v>92</v>
      </c>
      <c r="H352" s="1" t="s">
        <v>128</v>
      </c>
      <c r="I352" s="3">
        <v>500</v>
      </c>
      <c r="J352" s="3">
        <v>0</v>
      </c>
      <c r="K352" s="3">
        <v>500</v>
      </c>
      <c r="L352" s="3">
        <v>0</v>
      </c>
      <c r="M352" s="3">
        <v>500</v>
      </c>
      <c r="N352" s="3">
        <v>500</v>
      </c>
      <c r="O352" s="3">
        <v>0</v>
      </c>
      <c r="P352" s="3">
        <v>500</v>
      </c>
      <c r="Q352" s="3">
        <v>0</v>
      </c>
      <c r="R352" s="3">
        <v>500</v>
      </c>
      <c r="S352" s="3">
        <v>0</v>
      </c>
      <c r="T352" s="6">
        <f t="shared" si="15"/>
        <v>0</v>
      </c>
      <c r="U352" s="6">
        <f t="shared" si="16"/>
        <v>500</v>
      </c>
      <c r="V352" s="9">
        <f t="shared" si="17"/>
        <v>4000</v>
      </c>
      <c r="W352" s="9">
        <f>MID(Table1[[#This Row],[Object]],1,2)*100</f>
        <v>4500</v>
      </c>
      <c r="X352" s="6" t="str">
        <f>VLOOKUP(Table1[[#This Row],[Program]],Program!$A$2:$B$269,2,FALSE)</f>
        <v>CONTROLLER</v>
      </c>
      <c r="Y352" s="6" t="str">
        <f>VLOOKUP(Table1[[#This Row],[2-Digit Object Code]],'Object Codes'!$C$2:$D$861,2,FALSE)</f>
        <v>NONINSTRUCTIONAL SUPPLIES</v>
      </c>
    </row>
    <row r="353" spans="1:25" x14ac:dyDescent="0.25">
      <c r="A353" s="1" t="s">
        <v>8</v>
      </c>
      <c r="B353" s="1" t="s">
        <v>9</v>
      </c>
      <c r="C353" s="1" t="s">
        <v>10</v>
      </c>
      <c r="D353" s="1" t="s">
        <v>11</v>
      </c>
      <c r="E353" s="1" t="s">
        <v>127</v>
      </c>
      <c r="F353" s="1" t="s">
        <v>12</v>
      </c>
      <c r="G353" s="1" t="s">
        <v>57</v>
      </c>
      <c r="H353" s="1" t="s">
        <v>128</v>
      </c>
      <c r="I353" s="3">
        <v>104000</v>
      </c>
      <c r="J353" s="3">
        <v>144492.22</v>
      </c>
      <c r="K353" s="3">
        <v>248492.22</v>
      </c>
      <c r="L353" s="3">
        <v>161942.79</v>
      </c>
      <c r="M353" s="3">
        <v>86549.43</v>
      </c>
      <c r="N353" s="3">
        <v>150000</v>
      </c>
      <c r="O353" s="3">
        <v>0</v>
      </c>
      <c r="P353" s="3">
        <v>150000</v>
      </c>
      <c r="Q353" s="3">
        <v>6427.5</v>
      </c>
      <c r="R353" s="3">
        <v>146572.5</v>
      </c>
      <c r="S353" s="3">
        <v>-3000</v>
      </c>
      <c r="T353" s="6">
        <f t="shared" si="15"/>
        <v>46000</v>
      </c>
      <c r="U353" s="6">
        <f t="shared" si="16"/>
        <v>-11942.790000000008</v>
      </c>
      <c r="V353" s="9">
        <f t="shared" si="17"/>
        <v>5000</v>
      </c>
      <c r="W353" s="9">
        <f>MID(Table1[[#This Row],[Object]],1,2)*100</f>
        <v>5100</v>
      </c>
      <c r="X353" s="6" t="str">
        <f>VLOOKUP(Table1[[#This Row],[Program]],Program!$A$2:$B$269,2,FALSE)</f>
        <v>CONTROLLER</v>
      </c>
      <c r="Y353" s="6" t="str">
        <f>VLOOKUP(Table1[[#This Row],[2-Digit Object Code]],'Object Codes'!$C$2:$D$861,2,FALSE)</f>
        <v>PERSON&amp;CONSULTANT SVC-DIST USE</v>
      </c>
    </row>
    <row r="354" spans="1:25" x14ac:dyDescent="0.25">
      <c r="A354" s="1" t="s">
        <v>8</v>
      </c>
      <c r="B354" s="1" t="s">
        <v>9</v>
      </c>
      <c r="C354" s="1" t="s">
        <v>10</v>
      </c>
      <c r="D354" s="1" t="s">
        <v>11</v>
      </c>
      <c r="E354" s="1" t="s">
        <v>127</v>
      </c>
      <c r="F354" s="1" t="s">
        <v>12</v>
      </c>
      <c r="G354" s="1" t="s">
        <v>58</v>
      </c>
      <c r="H354" s="1" t="s">
        <v>128</v>
      </c>
      <c r="I354" s="3">
        <v>5000</v>
      </c>
      <c r="J354" s="3">
        <v>0</v>
      </c>
      <c r="K354" s="3">
        <v>5000</v>
      </c>
      <c r="L354" s="3">
        <v>3529.29</v>
      </c>
      <c r="M354" s="3">
        <v>1470.71</v>
      </c>
      <c r="N354" s="3">
        <v>5000</v>
      </c>
      <c r="O354" s="3">
        <v>0</v>
      </c>
      <c r="P354" s="3">
        <v>5000</v>
      </c>
      <c r="Q354" s="3">
        <v>85</v>
      </c>
      <c r="R354" s="3">
        <v>1024</v>
      </c>
      <c r="S354" s="3">
        <v>3891</v>
      </c>
      <c r="T354" s="6">
        <f t="shared" si="15"/>
        <v>0</v>
      </c>
      <c r="U354" s="6">
        <f t="shared" si="16"/>
        <v>1470.71</v>
      </c>
      <c r="V354" s="9">
        <f t="shared" si="17"/>
        <v>5000</v>
      </c>
      <c r="W354" s="9">
        <f>MID(Table1[[#This Row],[Object]],1,2)*100</f>
        <v>5200</v>
      </c>
      <c r="X354" s="6" t="str">
        <f>VLOOKUP(Table1[[#This Row],[Program]],Program!$A$2:$B$269,2,FALSE)</f>
        <v>CONTROLLER</v>
      </c>
      <c r="Y354" s="6" t="str">
        <f>VLOOKUP(Table1[[#This Row],[2-Digit Object Code]],'Object Codes'!$C$2:$D$861,2,FALSE)</f>
        <v>TRAVEL &amp; CONFERENCE EXPENSES</v>
      </c>
    </row>
    <row r="355" spans="1:25" x14ac:dyDescent="0.25">
      <c r="A355" s="1" t="s">
        <v>8</v>
      </c>
      <c r="B355" s="1" t="s">
        <v>9</v>
      </c>
      <c r="C355" s="1" t="s">
        <v>10</v>
      </c>
      <c r="D355" s="1" t="s">
        <v>11</v>
      </c>
      <c r="E355" s="1" t="s">
        <v>127</v>
      </c>
      <c r="F355" s="1" t="s">
        <v>12</v>
      </c>
      <c r="G355" s="1" t="s">
        <v>59</v>
      </c>
      <c r="H355" s="1" t="s">
        <v>128</v>
      </c>
      <c r="I355" s="3">
        <v>12000</v>
      </c>
      <c r="J355" s="3">
        <v>0</v>
      </c>
      <c r="K355" s="3">
        <v>12000</v>
      </c>
      <c r="L355" s="3">
        <v>13000</v>
      </c>
      <c r="M355" s="3">
        <v>-1000</v>
      </c>
      <c r="N355" s="3">
        <v>12000</v>
      </c>
      <c r="O355" s="3">
        <v>0</v>
      </c>
      <c r="P355" s="3">
        <v>12000</v>
      </c>
      <c r="Q355" s="3">
        <v>5000</v>
      </c>
      <c r="R355" s="3">
        <v>0</v>
      </c>
      <c r="S355" s="3">
        <v>7000</v>
      </c>
      <c r="T355" s="6">
        <f t="shared" si="15"/>
        <v>0</v>
      </c>
      <c r="U355" s="6">
        <f t="shared" si="16"/>
        <v>-1000</v>
      </c>
      <c r="V355" s="9">
        <f t="shared" si="17"/>
        <v>5000</v>
      </c>
      <c r="W355" s="9">
        <f>MID(Table1[[#This Row],[Object]],1,2)*100</f>
        <v>5200</v>
      </c>
      <c r="X355" s="6" t="str">
        <f>VLOOKUP(Table1[[#This Row],[Program]],Program!$A$2:$B$269,2,FALSE)</f>
        <v>CONTROLLER</v>
      </c>
      <c r="Y355" s="6" t="str">
        <f>VLOOKUP(Table1[[#This Row],[2-Digit Object Code]],'Object Codes'!$C$2:$D$861,2,FALSE)</f>
        <v>TRAVEL &amp; CONFERENCE EXPENSES</v>
      </c>
    </row>
    <row r="356" spans="1:25" x14ac:dyDescent="0.25">
      <c r="A356" s="1" t="s">
        <v>8</v>
      </c>
      <c r="B356" s="1" t="s">
        <v>9</v>
      </c>
      <c r="C356" s="1" t="s">
        <v>10</v>
      </c>
      <c r="D356" s="1" t="s">
        <v>11</v>
      </c>
      <c r="E356" s="1" t="s">
        <v>127</v>
      </c>
      <c r="F356" s="1" t="s">
        <v>12</v>
      </c>
      <c r="G356" s="1" t="s">
        <v>60</v>
      </c>
      <c r="H356" s="1" t="s">
        <v>128</v>
      </c>
      <c r="I356" s="3">
        <v>1200</v>
      </c>
      <c r="J356" s="3">
        <v>-1100</v>
      </c>
      <c r="K356" s="3">
        <v>100</v>
      </c>
      <c r="L356" s="3">
        <v>100</v>
      </c>
      <c r="M356" s="3">
        <v>0</v>
      </c>
      <c r="N356" s="3">
        <v>100</v>
      </c>
      <c r="O356" s="3">
        <v>0</v>
      </c>
      <c r="P356" s="3">
        <v>100</v>
      </c>
      <c r="Q356" s="3">
        <v>0</v>
      </c>
      <c r="R356" s="3">
        <v>0</v>
      </c>
      <c r="S356" s="3">
        <v>100</v>
      </c>
      <c r="T356" s="6">
        <f t="shared" si="15"/>
        <v>-1100</v>
      </c>
      <c r="U356" s="6">
        <f t="shared" si="16"/>
        <v>0</v>
      </c>
      <c r="V356" s="9">
        <f t="shared" si="17"/>
        <v>5000</v>
      </c>
      <c r="W356" s="9">
        <f>MID(Table1[[#This Row],[Object]],1,2)*100</f>
        <v>5200</v>
      </c>
      <c r="X356" s="6" t="str">
        <f>VLOOKUP(Table1[[#This Row],[Program]],Program!$A$2:$B$269,2,FALSE)</f>
        <v>CONTROLLER</v>
      </c>
      <c r="Y356" s="6" t="str">
        <f>VLOOKUP(Table1[[#This Row],[2-Digit Object Code]],'Object Codes'!$C$2:$D$861,2,FALSE)</f>
        <v>TRAVEL &amp; CONFERENCE EXPENSES</v>
      </c>
    </row>
    <row r="357" spans="1:25" x14ac:dyDescent="0.25">
      <c r="A357" s="1" t="s">
        <v>8</v>
      </c>
      <c r="B357" s="1" t="s">
        <v>9</v>
      </c>
      <c r="C357" s="1" t="s">
        <v>10</v>
      </c>
      <c r="D357" s="1" t="s">
        <v>11</v>
      </c>
      <c r="E357" s="1" t="s">
        <v>127</v>
      </c>
      <c r="F357" s="1" t="s">
        <v>12</v>
      </c>
      <c r="G357" s="1" t="s">
        <v>61</v>
      </c>
      <c r="H357" s="1" t="s">
        <v>128</v>
      </c>
      <c r="I357" s="3">
        <v>0</v>
      </c>
      <c r="J357" s="3">
        <v>1200</v>
      </c>
      <c r="K357" s="3">
        <v>1200</v>
      </c>
      <c r="L357" s="3">
        <v>1200</v>
      </c>
      <c r="M357" s="3">
        <v>0</v>
      </c>
      <c r="N357" s="3">
        <v>1200</v>
      </c>
      <c r="O357" s="3">
        <v>0</v>
      </c>
      <c r="P357" s="3">
        <v>1200</v>
      </c>
      <c r="Q357" s="3">
        <v>500</v>
      </c>
      <c r="R357" s="3">
        <v>0</v>
      </c>
      <c r="S357" s="3">
        <v>700</v>
      </c>
      <c r="T357" s="6">
        <f t="shared" si="15"/>
        <v>1200</v>
      </c>
      <c r="U357" s="6">
        <f t="shared" si="16"/>
        <v>0</v>
      </c>
      <c r="V357" s="9">
        <f t="shared" si="17"/>
        <v>5000</v>
      </c>
      <c r="W357" s="9">
        <f>MID(Table1[[#This Row],[Object]],1,2)*100</f>
        <v>5200</v>
      </c>
      <c r="X357" s="6" t="str">
        <f>VLOOKUP(Table1[[#This Row],[Program]],Program!$A$2:$B$269,2,FALSE)</f>
        <v>CONTROLLER</v>
      </c>
      <c r="Y357" s="6" t="str">
        <f>VLOOKUP(Table1[[#This Row],[2-Digit Object Code]],'Object Codes'!$C$2:$D$861,2,FALSE)</f>
        <v>TRAVEL &amp; CONFERENCE EXPENSES</v>
      </c>
    </row>
    <row r="358" spans="1:25" x14ac:dyDescent="0.25">
      <c r="A358" s="1" t="s">
        <v>8</v>
      </c>
      <c r="B358" s="1" t="s">
        <v>9</v>
      </c>
      <c r="C358" s="1" t="s">
        <v>10</v>
      </c>
      <c r="D358" s="1" t="s">
        <v>11</v>
      </c>
      <c r="E358" s="1" t="s">
        <v>127</v>
      </c>
      <c r="F358" s="1" t="s">
        <v>12</v>
      </c>
      <c r="G358" s="1" t="s">
        <v>62</v>
      </c>
      <c r="H358" s="1" t="s">
        <v>128</v>
      </c>
      <c r="I358" s="3">
        <v>500</v>
      </c>
      <c r="J358" s="3">
        <v>0</v>
      </c>
      <c r="K358" s="3">
        <v>500</v>
      </c>
      <c r="L358" s="3">
        <v>211.35</v>
      </c>
      <c r="M358" s="3">
        <v>288.64999999999998</v>
      </c>
      <c r="N358" s="3">
        <v>750</v>
      </c>
      <c r="O358" s="3">
        <v>0</v>
      </c>
      <c r="P358" s="3">
        <v>750</v>
      </c>
      <c r="Q358" s="3">
        <v>0</v>
      </c>
      <c r="R358" s="3">
        <v>500</v>
      </c>
      <c r="S358" s="3">
        <v>250</v>
      </c>
      <c r="T358" s="6">
        <f t="shared" si="15"/>
        <v>250</v>
      </c>
      <c r="U358" s="6">
        <f t="shared" si="16"/>
        <v>538.65</v>
      </c>
      <c r="V358" s="9">
        <f t="shared" si="17"/>
        <v>5000</v>
      </c>
      <c r="W358" s="9">
        <f>MID(Table1[[#This Row],[Object]],1,2)*100</f>
        <v>5200</v>
      </c>
      <c r="X358" s="6" t="str">
        <f>VLOOKUP(Table1[[#This Row],[Program]],Program!$A$2:$B$269,2,FALSE)</f>
        <v>CONTROLLER</v>
      </c>
      <c r="Y358" s="6" t="str">
        <f>VLOOKUP(Table1[[#This Row],[2-Digit Object Code]],'Object Codes'!$C$2:$D$861,2,FALSE)</f>
        <v>TRAVEL &amp; CONFERENCE EXPENSES</v>
      </c>
    </row>
    <row r="359" spans="1:25" x14ac:dyDescent="0.25">
      <c r="A359" s="1" t="s">
        <v>8</v>
      </c>
      <c r="B359" s="1" t="s">
        <v>9</v>
      </c>
      <c r="C359" s="1" t="s">
        <v>10</v>
      </c>
      <c r="D359" s="1" t="s">
        <v>11</v>
      </c>
      <c r="E359" s="1" t="s">
        <v>127</v>
      </c>
      <c r="F359" s="1" t="s">
        <v>12</v>
      </c>
      <c r="G359" s="1" t="s">
        <v>63</v>
      </c>
      <c r="H359" s="1" t="s">
        <v>128</v>
      </c>
      <c r="I359" s="3">
        <v>1250</v>
      </c>
      <c r="J359" s="3">
        <v>500</v>
      </c>
      <c r="K359" s="3">
        <v>1750</v>
      </c>
      <c r="L359" s="3">
        <v>1529</v>
      </c>
      <c r="M359" s="3">
        <v>221</v>
      </c>
      <c r="N359" s="3">
        <v>1250</v>
      </c>
      <c r="O359" s="3">
        <v>0</v>
      </c>
      <c r="P359" s="3">
        <v>1250</v>
      </c>
      <c r="Q359" s="3">
        <v>0</v>
      </c>
      <c r="R359" s="3">
        <v>0</v>
      </c>
      <c r="S359" s="3">
        <v>1250</v>
      </c>
      <c r="T359" s="6">
        <f t="shared" si="15"/>
        <v>0</v>
      </c>
      <c r="U359" s="6">
        <f t="shared" si="16"/>
        <v>-279</v>
      </c>
      <c r="V359" s="9">
        <f t="shared" si="17"/>
        <v>5000</v>
      </c>
      <c r="W359" s="9">
        <f>MID(Table1[[#This Row],[Object]],1,2)*100</f>
        <v>5300</v>
      </c>
      <c r="X359" s="6" t="str">
        <f>VLOOKUP(Table1[[#This Row],[Program]],Program!$A$2:$B$269,2,FALSE)</f>
        <v>CONTROLLER</v>
      </c>
      <c r="Y359" s="6" t="str">
        <f>VLOOKUP(Table1[[#This Row],[2-Digit Object Code]],'Object Codes'!$C$2:$D$861,2,FALSE)</f>
        <v>POST/DUES/MEMBERSHIPS-DIST.USE</v>
      </c>
    </row>
    <row r="360" spans="1:25" x14ac:dyDescent="0.25">
      <c r="A360" s="1" t="s">
        <v>8</v>
      </c>
      <c r="B360" s="1" t="s">
        <v>9</v>
      </c>
      <c r="C360" s="1" t="s">
        <v>10</v>
      </c>
      <c r="D360" s="1" t="s">
        <v>11</v>
      </c>
      <c r="E360" s="1" t="s">
        <v>127</v>
      </c>
      <c r="F360" s="1" t="s">
        <v>12</v>
      </c>
      <c r="G360" s="1" t="s">
        <v>106</v>
      </c>
      <c r="H360" s="1" t="s">
        <v>128</v>
      </c>
      <c r="I360" s="3">
        <v>200</v>
      </c>
      <c r="J360" s="3">
        <v>0</v>
      </c>
      <c r="K360" s="3">
        <v>200</v>
      </c>
      <c r="L360" s="3">
        <v>0</v>
      </c>
      <c r="M360" s="3">
        <v>200</v>
      </c>
      <c r="N360" s="3">
        <v>200</v>
      </c>
      <c r="O360" s="3">
        <v>0</v>
      </c>
      <c r="P360" s="3">
        <v>200</v>
      </c>
      <c r="Q360" s="3">
        <v>135</v>
      </c>
      <c r="R360" s="3">
        <v>0</v>
      </c>
      <c r="S360" s="3">
        <v>65</v>
      </c>
      <c r="T360" s="6">
        <f t="shared" si="15"/>
        <v>0</v>
      </c>
      <c r="U360" s="6">
        <f t="shared" si="16"/>
        <v>200</v>
      </c>
      <c r="V360" s="9">
        <f t="shared" si="17"/>
        <v>5000</v>
      </c>
      <c r="W360" s="9">
        <f>MID(Table1[[#This Row],[Object]],1,2)*100</f>
        <v>5600</v>
      </c>
      <c r="X360" s="6" t="str">
        <f>VLOOKUP(Table1[[#This Row],[Program]],Program!$A$2:$B$269,2,FALSE)</f>
        <v>CONTROLLER</v>
      </c>
      <c r="Y360" s="6" t="str">
        <f>VLOOKUP(Table1[[#This Row],[2-Digit Object Code]],'Object Codes'!$C$2:$D$861,2,FALSE)</f>
        <v>RENTS,LEASES&amp;REPAIRS-DIST.USE</v>
      </c>
    </row>
    <row r="361" spans="1:25" x14ac:dyDescent="0.25">
      <c r="A361" s="1" t="s">
        <v>8</v>
      </c>
      <c r="B361" s="1" t="s">
        <v>9</v>
      </c>
      <c r="C361" s="1" t="s">
        <v>10</v>
      </c>
      <c r="D361" s="1" t="s">
        <v>11</v>
      </c>
      <c r="E361" s="1" t="s">
        <v>127</v>
      </c>
      <c r="F361" s="1" t="s">
        <v>12</v>
      </c>
      <c r="G361" s="1" t="s">
        <v>129</v>
      </c>
      <c r="H361" s="1" t="s">
        <v>128</v>
      </c>
      <c r="I361" s="3">
        <v>5000</v>
      </c>
      <c r="J361" s="3">
        <v>0</v>
      </c>
      <c r="K361" s="3">
        <v>5000</v>
      </c>
      <c r="L361" s="3">
        <v>485</v>
      </c>
      <c r="M361" s="3">
        <v>4515</v>
      </c>
      <c r="N361" s="3">
        <v>5000</v>
      </c>
      <c r="O361" s="3">
        <v>0</v>
      </c>
      <c r="P361" s="3"/>
      <c r="Q361" s="3">
        <v>388</v>
      </c>
      <c r="R361" s="3">
        <v>0</v>
      </c>
      <c r="S361" s="3">
        <v>4612</v>
      </c>
      <c r="T361" s="6">
        <f t="shared" si="15"/>
        <v>0</v>
      </c>
      <c r="U361" s="6">
        <f t="shared" si="16"/>
        <v>4515</v>
      </c>
      <c r="V361" s="9">
        <f t="shared" si="17"/>
        <v>5000</v>
      </c>
      <c r="W361" s="9">
        <f>MID(Table1[[#This Row],[Object]],1,2)*100</f>
        <v>5700</v>
      </c>
      <c r="X361" s="6" t="str">
        <f>VLOOKUP(Table1[[#This Row],[Program]],Program!$A$2:$B$269,2,FALSE)</f>
        <v>CONTROLLER</v>
      </c>
      <c r="Y361" s="6" t="str">
        <f>VLOOKUP(Table1[[#This Row],[2-Digit Object Code]],'Object Codes'!$C$2:$D$861,2,FALSE)</f>
        <v>LEGAL/ELECTION/AUDIT-DIST. USE</v>
      </c>
    </row>
    <row r="362" spans="1:25" x14ac:dyDescent="0.25">
      <c r="A362" s="1" t="s">
        <v>8</v>
      </c>
      <c r="B362" s="1" t="s">
        <v>9</v>
      </c>
      <c r="C362" s="1" t="s">
        <v>10</v>
      </c>
      <c r="D362" s="1" t="s">
        <v>11</v>
      </c>
      <c r="E362" s="1" t="s">
        <v>127</v>
      </c>
      <c r="F362" s="1" t="s">
        <v>12</v>
      </c>
      <c r="G362" s="1" t="s">
        <v>122</v>
      </c>
      <c r="H362" s="1" t="s">
        <v>128</v>
      </c>
      <c r="I362" s="3">
        <v>75000</v>
      </c>
      <c r="J362" s="3">
        <v>10000</v>
      </c>
      <c r="K362" s="3">
        <v>85000</v>
      </c>
      <c r="L362" s="3">
        <v>70003.5</v>
      </c>
      <c r="M362" s="3">
        <v>14996.5</v>
      </c>
      <c r="N362" s="3">
        <v>75000</v>
      </c>
      <c r="O362" s="3">
        <v>0</v>
      </c>
      <c r="P362" s="3">
        <v>75000</v>
      </c>
      <c r="Q362" s="3">
        <v>23617.4</v>
      </c>
      <c r="R362" s="3">
        <v>51382.6</v>
      </c>
      <c r="S362" s="3">
        <v>0</v>
      </c>
      <c r="T362" s="6">
        <f t="shared" si="15"/>
        <v>0</v>
      </c>
      <c r="U362" s="6">
        <f t="shared" si="16"/>
        <v>4996.5</v>
      </c>
      <c r="V362" s="9">
        <f t="shared" si="17"/>
        <v>5000</v>
      </c>
      <c r="W362" s="9">
        <f>MID(Table1[[#This Row],[Object]],1,2)*100</f>
        <v>5700</v>
      </c>
      <c r="X362" s="6" t="str">
        <f>VLOOKUP(Table1[[#This Row],[Program]],Program!$A$2:$B$269,2,FALSE)</f>
        <v>CONTROLLER</v>
      </c>
      <c r="Y362" s="6" t="str">
        <f>VLOOKUP(Table1[[#This Row],[2-Digit Object Code]],'Object Codes'!$C$2:$D$861,2,FALSE)</f>
        <v>LEGAL/ELECTION/AUDIT-DIST. USE</v>
      </c>
    </row>
    <row r="363" spans="1:25" x14ac:dyDescent="0.25">
      <c r="A363" s="1" t="s">
        <v>8</v>
      </c>
      <c r="B363" s="1" t="s">
        <v>9</v>
      </c>
      <c r="C363" s="1" t="s">
        <v>10</v>
      </c>
      <c r="D363" s="1" t="s">
        <v>11</v>
      </c>
      <c r="E363" s="1" t="s">
        <v>127</v>
      </c>
      <c r="F363" s="1" t="s">
        <v>12</v>
      </c>
      <c r="G363" s="1" t="s">
        <v>130</v>
      </c>
      <c r="H363" s="1" t="s">
        <v>97</v>
      </c>
      <c r="I363" s="3">
        <v>30000</v>
      </c>
      <c r="J363" s="3">
        <v>-13000</v>
      </c>
      <c r="K363" s="3">
        <v>17000</v>
      </c>
      <c r="L363" s="3">
        <v>0</v>
      </c>
      <c r="M363" s="3">
        <v>17000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6">
        <f t="shared" si="15"/>
        <v>-30000</v>
      </c>
      <c r="U363" s="6">
        <f t="shared" si="16"/>
        <v>0</v>
      </c>
      <c r="V363" s="9">
        <f t="shared" si="17"/>
        <v>5000</v>
      </c>
      <c r="W363" s="9">
        <f>MID(Table1[[#This Row],[Object]],1,2)*100</f>
        <v>5700</v>
      </c>
      <c r="X363" s="6" t="str">
        <f>VLOOKUP(Table1[[#This Row],[Program]],Program!$A$2:$B$269,2,FALSE)</f>
        <v>CONTROLLER</v>
      </c>
      <c r="Y363" s="6" t="str">
        <f>VLOOKUP(Table1[[#This Row],[2-Digit Object Code]],'Object Codes'!$C$2:$D$861,2,FALSE)</f>
        <v>LEGAL/ELECTION/AUDIT-DIST. USE</v>
      </c>
    </row>
    <row r="364" spans="1:25" x14ac:dyDescent="0.25">
      <c r="A364" s="1" t="s">
        <v>8</v>
      </c>
      <c r="B364" s="1" t="s">
        <v>9</v>
      </c>
      <c r="C364" s="1" t="s">
        <v>10</v>
      </c>
      <c r="D364" s="1" t="s">
        <v>11</v>
      </c>
      <c r="E364" s="1" t="s">
        <v>127</v>
      </c>
      <c r="F364" s="1" t="s">
        <v>12</v>
      </c>
      <c r="G364" s="1" t="s">
        <v>131</v>
      </c>
      <c r="H364" s="1" t="s">
        <v>128</v>
      </c>
      <c r="I364" s="3">
        <v>20000</v>
      </c>
      <c r="J364" s="3">
        <v>1500</v>
      </c>
      <c r="K364" s="3">
        <v>21500</v>
      </c>
      <c r="L364" s="3">
        <v>21500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6">
        <f t="shared" si="15"/>
        <v>-20000</v>
      </c>
      <c r="U364" s="6">
        <f t="shared" si="16"/>
        <v>-21500</v>
      </c>
      <c r="V364" s="9">
        <f t="shared" si="17"/>
        <v>5000</v>
      </c>
      <c r="W364" s="9">
        <f>MID(Table1[[#This Row],[Object]],1,2)*100</f>
        <v>5700</v>
      </c>
      <c r="X364" s="6" t="str">
        <f>VLOOKUP(Table1[[#This Row],[Program]],Program!$A$2:$B$269,2,FALSE)</f>
        <v>CONTROLLER</v>
      </c>
      <c r="Y364" s="6" t="str">
        <f>VLOOKUP(Table1[[#This Row],[2-Digit Object Code]],'Object Codes'!$C$2:$D$861,2,FALSE)</f>
        <v>LEGAL/ELECTION/AUDIT-DIST. USE</v>
      </c>
    </row>
    <row r="365" spans="1:25" x14ac:dyDescent="0.25">
      <c r="A365" s="1" t="s">
        <v>8</v>
      </c>
      <c r="B365" s="1" t="s">
        <v>9</v>
      </c>
      <c r="C365" s="1" t="s">
        <v>10</v>
      </c>
      <c r="D365" s="1" t="s">
        <v>11</v>
      </c>
      <c r="E365" s="1" t="s">
        <v>127</v>
      </c>
      <c r="F365" s="1" t="s">
        <v>12</v>
      </c>
      <c r="G365" s="1" t="s">
        <v>94</v>
      </c>
      <c r="H365" s="1" t="s">
        <v>128</v>
      </c>
      <c r="I365" s="3">
        <v>500</v>
      </c>
      <c r="J365" s="3">
        <v>0</v>
      </c>
      <c r="K365" s="3">
        <v>500</v>
      </c>
      <c r="L365" s="3">
        <v>98.1</v>
      </c>
      <c r="M365" s="3">
        <v>401.9</v>
      </c>
      <c r="N365" s="3">
        <v>250</v>
      </c>
      <c r="O365" s="3">
        <v>0</v>
      </c>
      <c r="P365" s="3">
        <v>250</v>
      </c>
      <c r="Q365" s="3">
        <v>96.5</v>
      </c>
      <c r="R365" s="3">
        <v>153.5</v>
      </c>
      <c r="S365" s="3">
        <v>0</v>
      </c>
      <c r="T365" s="6">
        <f t="shared" si="15"/>
        <v>-250</v>
      </c>
      <c r="U365" s="6">
        <f t="shared" si="16"/>
        <v>151.9</v>
      </c>
      <c r="V365" s="9">
        <f t="shared" si="17"/>
        <v>5000</v>
      </c>
      <c r="W365" s="9">
        <f>MID(Table1[[#This Row],[Object]],1,2)*100</f>
        <v>5800</v>
      </c>
      <c r="X365" s="6" t="str">
        <f>VLOOKUP(Table1[[#This Row],[Program]],Program!$A$2:$B$269,2,FALSE)</f>
        <v>CONTROLLER</v>
      </c>
      <c r="Y365" s="6" t="str">
        <f>VLOOKUP(Table1[[#This Row],[2-Digit Object Code]],'Object Codes'!$C$2:$D$861,2,FALSE)</f>
        <v>OTHER OPERATING EXP-DIST. USE</v>
      </c>
    </row>
    <row r="366" spans="1:25" x14ac:dyDescent="0.25">
      <c r="A366" s="1" t="s">
        <v>8</v>
      </c>
      <c r="B366" s="1" t="s">
        <v>9</v>
      </c>
      <c r="C366" s="1" t="s">
        <v>10</v>
      </c>
      <c r="D366" s="1" t="s">
        <v>11</v>
      </c>
      <c r="E366" s="1" t="s">
        <v>127</v>
      </c>
      <c r="F366" s="1" t="s">
        <v>12</v>
      </c>
      <c r="G366" s="1" t="s">
        <v>68</v>
      </c>
      <c r="H366" s="1" t="s">
        <v>132</v>
      </c>
      <c r="I366" s="3">
        <v>0</v>
      </c>
      <c r="J366" s="3">
        <v>0</v>
      </c>
      <c r="K366" s="3">
        <v>0</v>
      </c>
      <c r="L366" s="3">
        <v>-4461.87</v>
      </c>
      <c r="M366" s="3">
        <v>4461.87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6">
        <f t="shared" si="15"/>
        <v>0</v>
      </c>
      <c r="U366" s="6">
        <f t="shared" si="16"/>
        <v>4461.87</v>
      </c>
      <c r="V366" s="9">
        <f t="shared" si="17"/>
        <v>5000</v>
      </c>
      <c r="W366" s="9">
        <f>MID(Table1[[#This Row],[Object]],1,2)*100</f>
        <v>5800</v>
      </c>
      <c r="X366" s="6" t="str">
        <f>VLOOKUP(Table1[[#This Row],[Program]],Program!$A$2:$B$269,2,FALSE)</f>
        <v>CONTROLLER</v>
      </c>
      <c r="Y366" s="6" t="str">
        <f>VLOOKUP(Table1[[#This Row],[2-Digit Object Code]],'Object Codes'!$C$2:$D$861,2,FALSE)</f>
        <v>OTHER OPERATING EXP-DIST. USE</v>
      </c>
    </row>
    <row r="367" spans="1:25" x14ac:dyDescent="0.25">
      <c r="A367" s="1" t="s">
        <v>8</v>
      </c>
      <c r="B367" s="1" t="s">
        <v>9</v>
      </c>
      <c r="C367" s="1" t="s">
        <v>10</v>
      </c>
      <c r="D367" s="1" t="s">
        <v>11</v>
      </c>
      <c r="E367" s="1" t="s">
        <v>127</v>
      </c>
      <c r="F367" s="1" t="s">
        <v>12</v>
      </c>
      <c r="G367" s="1" t="s">
        <v>68</v>
      </c>
      <c r="H367" s="1" t="s">
        <v>128</v>
      </c>
      <c r="I367" s="3">
        <v>51700</v>
      </c>
      <c r="J367" s="3">
        <v>0</v>
      </c>
      <c r="K367" s="3">
        <v>51700</v>
      </c>
      <c r="L367" s="3">
        <v>157.63999999999999</v>
      </c>
      <c r="M367" s="3">
        <v>51542.36</v>
      </c>
      <c r="N367" s="3">
        <v>25000</v>
      </c>
      <c r="O367" s="3">
        <v>0</v>
      </c>
      <c r="P367" s="3">
        <v>25000</v>
      </c>
      <c r="Q367" s="3">
        <v>163.18</v>
      </c>
      <c r="R367" s="3">
        <v>550</v>
      </c>
      <c r="S367" s="3">
        <v>24286.82</v>
      </c>
      <c r="T367" s="6">
        <f t="shared" si="15"/>
        <v>-26700</v>
      </c>
      <c r="U367" s="6">
        <f t="shared" si="16"/>
        <v>24842.36</v>
      </c>
      <c r="V367" s="9">
        <f t="shared" si="17"/>
        <v>5000</v>
      </c>
      <c r="W367" s="9">
        <f>MID(Table1[[#This Row],[Object]],1,2)*100</f>
        <v>5800</v>
      </c>
      <c r="X367" s="6" t="str">
        <f>VLOOKUP(Table1[[#This Row],[Program]],Program!$A$2:$B$269,2,FALSE)</f>
        <v>CONTROLLER</v>
      </c>
      <c r="Y367" s="6" t="str">
        <f>VLOOKUP(Table1[[#This Row],[2-Digit Object Code]],'Object Codes'!$C$2:$D$861,2,FALSE)</f>
        <v>OTHER OPERATING EXP-DIST. USE</v>
      </c>
    </row>
    <row r="368" spans="1:25" x14ac:dyDescent="0.25">
      <c r="A368" s="1" t="s">
        <v>8</v>
      </c>
      <c r="B368" s="1" t="s">
        <v>9</v>
      </c>
      <c r="C368" s="1" t="s">
        <v>10</v>
      </c>
      <c r="D368" s="1" t="s">
        <v>11</v>
      </c>
      <c r="E368" s="1" t="s">
        <v>127</v>
      </c>
      <c r="F368" s="1" t="s">
        <v>12</v>
      </c>
      <c r="G368" s="1" t="s">
        <v>133</v>
      </c>
      <c r="H368" s="1" t="s">
        <v>128</v>
      </c>
      <c r="I368" s="3">
        <v>0</v>
      </c>
      <c r="J368" s="3">
        <v>0</v>
      </c>
      <c r="K368" s="3">
        <v>0</v>
      </c>
      <c r="L368" s="3">
        <v>-167550.70000000001</v>
      </c>
      <c r="M368" s="3">
        <v>167550.70000000001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6">
        <f t="shared" si="15"/>
        <v>0</v>
      </c>
      <c r="U368" s="6">
        <f t="shared" si="16"/>
        <v>167550.70000000001</v>
      </c>
      <c r="V368" s="9">
        <f t="shared" si="17"/>
        <v>5000</v>
      </c>
      <c r="W368" s="9">
        <f>MID(Table1[[#This Row],[Object]],1,2)*100</f>
        <v>5800</v>
      </c>
      <c r="X368" s="6" t="str">
        <f>VLOOKUP(Table1[[#This Row],[Program]],Program!$A$2:$B$269,2,FALSE)</f>
        <v>CONTROLLER</v>
      </c>
      <c r="Y368" s="6" t="str">
        <f>VLOOKUP(Table1[[#This Row],[2-Digit Object Code]],'Object Codes'!$C$2:$D$861,2,FALSE)</f>
        <v>OTHER OPERATING EXP-DIST. USE</v>
      </c>
    </row>
    <row r="369" spans="1:25" x14ac:dyDescent="0.25">
      <c r="A369" s="1" t="s">
        <v>8</v>
      </c>
      <c r="B369" s="1" t="s">
        <v>9</v>
      </c>
      <c r="C369" s="1" t="s">
        <v>10</v>
      </c>
      <c r="D369" s="1" t="s">
        <v>11</v>
      </c>
      <c r="E369" s="1" t="s">
        <v>127</v>
      </c>
      <c r="F369" s="1" t="s">
        <v>12</v>
      </c>
      <c r="G369" s="1" t="s">
        <v>69</v>
      </c>
      <c r="H369" s="1" t="s">
        <v>128</v>
      </c>
      <c r="I369" s="3">
        <v>2000</v>
      </c>
      <c r="J369" s="3">
        <v>0</v>
      </c>
      <c r="K369" s="3">
        <v>2000</v>
      </c>
      <c r="L369" s="3">
        <v>0</v>
      </c>
      <c r="M369" s="3">
        <v>2000</v>
      </c>
      <c r="N369" s="3">
        <v>2000</v>
      </c>
      <c r="O369" s="3">
        <v>0</v>
      </c>
      <c r="P369" s="3">
        <v>2000</v>
      </c>
      <c r="Q369" s="3">
        <v>0</v>
      </c>
      <c r="R369" s="3">
        <v>0</v>
      </c>
      <c r="S369" s="3">
        <v>2000</v>
      </c>
      <c r="T369" s="6">
        <f t="shared" si="15"/>
        <v>0</v>
      </c>
      <c r="U369" s="6">
        <f t="shared" si="16"/>
        <v>2000</v>
      </c>
      <c r="V369" s="9">
        <f t="shared" si="17"/>
        <v>5000</v>
      </c>
      <c r="W369" s="9">
        <f>MID(Table1[[#This Row],[Object]],1,2)*100</f>
        <v>5800</v>
      </c>
      <c r="X369" s="6" t="str">
        <f>VLOOKUP(Table1[[#This Row],[Program]],Program!$A$2:$B$269,2,FALSE)</f>
        <v>CONTROLLER</v>
      </c>
      <c r="Y369" s="6" t="str">
        <f>VLOOKUP(Table1[[#This Row],[2-Digit Object Code]],'Object Codes'!$C$2:$D$861,2,FALSE)</f>
        <v>OTHER OPERATING EXP-DIST. USE</v>
      </c>
    </row>
    <row r="370" spans="1:25" x14ac:dyDescent="0.25">
      <c r="A370" s="1" t="s">
        <v>8</v>
      </c>
      <c r="B370" s="1" t="s">
        <v>9</v>
      </c>
      <c r="C370" s="1" t="s">
        <v>10</v>
      </c>
      <c r="D370" s="1" t="s">
        <v>11</v>
      </c>
      <c r="E370" s="1" t="s">
        <v>127</v>
      </c>
      <c r="F370" s="1" t="s">
        <v>12</v>
      </c>
      <c r="G370" s="1" t="s">
        <v>70</v>
      </c>
      <c r="H370" s="1" t="s">
        <v>128</v>
      </c>
      <c r="I370" s="3">
        <v>3000</v>
      </c>
      <c r="J370" s="3">
        <v>0</v>
      </c>
      <c r="K370" s="3">
        <v>3000</v>
      </c>
      <c r="L370" s="3">
        <v>2755.41</v>
      </c>
      <c r="M370" s="3">
        <v>244.59</v>
      </c>
      <c r="N370" s="3">
        <v>3000</v>
      </c>
      <c r="O370" s="3">
        <v>0</v>
      </c>
      <c r="P370" s="3">
        <v>3000</v>
      </c>
      <c r="Q370" s="3">
        <v>731.78</v>
      </c>
      <c r="R370" s="3">
        <v>0</v>
      </c>
      <c r="S370" s="3">
        <v>2268.2199999999998</v>
      </c>
      <c r="T370" s="6">
        <f t="shared" si="15"/>
        <v>0</v>
      </c>
      <c r="U370" s="6">
        <f t="shared" si="16"/>
        <v>244.59000000000015</v>
      </c>
      <c r="V370" s="9">
        <f t="shared" si="17"/>
        <v>6000</v>
      </c>
      <c r="W370" s="9">
        <f>MID(Table1[[#This Row],[Object]],1,2)*100</f>
        <v>6400</v>
      </c>
      <c r="X370" s="6" t="str">
        <f>VLOOKUP(Table1[[#This Row],[Program]],Program!$A$2:$B$269,2,FALSE)</f>
        <v>CONTROLLER</v>
      </c>
      <c r="Y370" s="6" t="str">
        <f>VLOOKUP(Table1[[#This Row],[2-Digit Object Code]],'Object Codes'!$C$2:$D$861,2,FALSE)</f>
        <v>EQUIP/FURNITURE (EXCLD COMPTR)</v>
      </c>
    </row>
    <row r="371" spans="1:25" x14ac:dyDescent="0.25">
      <c r="A371" s="1" t="s">
        <v>8</v>
      </c>
      <c r="B371" s="1" t="s">
        <v>9</v>
      </c>
      <c r="C371" s="1" t="s">
        <v>10</v>
      </c>
      <c r="D371" s="1" t="s">
        <v>11</v>
      </c>
      <c r="E371" s="1" t="s">
        <v>127</v>
      </c>
      <c r="F371" s="1" t="s">
        <v>12</v>
      </c>
      <c r="G371" s="1" t="s">
        <v>73</v>
      </c>
      <c r="H371" s="1" t="s">
        <v>74</v>
      </c>
      <c r="I371" s="3">
        <v>0</v>
      </c>
      <c r="J371" s="3">
        <v>71116</v>
      </c>
      <c r="K371" s="3">
        <v>71116</v>
      </c>
      <c r="L371" s="3">
        <v>71116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6">
        <f t="shared" si="15"/>
        <v>0</v>
      </c>
      <c r="U371" s="6">
        <f t="shared" si="16"/>
        <v>-71116</v>
      </c>
      <c r="V371" s="9">
        <f t="shared" si="17"/>
        <v>7000</v>
      </c>
      <c r="W371" s="9">
        <f>MID(Table1[[#This Row],[Object]],1,2)*100</f>
        <v>7300</v>
      </c>
      <c r="X371" s="6" t="str">
        <f>VLOOKUP(Table1[[#This Row],[Program]],Program!$A$2:$B$269,2,FALSE)</f>
        <v>CONTROLLER</v>
      </c>
      <c r="Y371" s="6" t="str">
        <f>VLOOKUP(Table1[[#This Row],[2-Digit Object Code]],'Object Codes'!$C$2:$D$861,2,FALSE)</f>
        <v>INTERFUND TRANSFERS</v>
      </c>
    </row>
    <row r="372" spans="1:25" x14ac:dyDescent="0.25">
      <c r="A372" s="1" t="s">
        <v>8</v>
      </c>
      <c r="B372" s="1" t="s">
        <v>9</v>
      </c>
      <c r="C372" s="1" t="s">
        <v>10</v>
      </c>
      <c r="D372" s="1" t="s">
        <v>11</v>
      </c>
      <c r="E372" s="1" t="s">
        <v>134</v>
      </c>
      <c r="F372" s="1" t="s">
        <v>12</v>
      </c>
      <c r="G372" s="1" t="s">
        <v>16</v>
      </c>
      <c r="H372" s="1" t="s">
        <v>109</v>
      </c>
      <c r="I372" s="3">
        <v>121968</v>
      </c>
      <c r="J372" s="3">
        <v>0</v>
      </c>
      <c r="K372" s="3">
        <v>121968</v>
      </c>
      <c r="L372" s="3">
        <v>105705.8</v>
      </c>
      <c r="M372" s="3">
        <v>16262.2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6">
        <f t="shared" si="15"/>
        <v>-121968</v>
      </c>
      <c r="U372" s="6">
        <f t="shared" si="16"/>
        <v>-105705.8</v>
      </c>
      <c r="V372" s="9">
        <f t="shared" si="17"/>
        <v>1000</v>
      </c>
      <c r="W372" s="9">
        <f>MID(Table1[[#This Row],[Object]],1,2)*100</f>
        <v>1200</v>
      </c>
      <c r="X372" s="6" t="str">
        <f>VLOOKUP(Table1[[#This Row],[Program]],Program!$A$2:$B$269,2,FALSE)</f>
        <v>PURCHASING AND WAREHOUSING</v>
      </c>
      <c r="Y372" s="6" t="str">
        <f>VLOOKUP(Table1[[#This Row],[2-Digit Object Code]],'Object Codes'!$C$2:$D$861,2,FALSE)</f>
        <v>CONTRACT CERT. ADMINISTRATORS</v>
      </c>
    </row>
    <row r="373" spans="1:25" x14ac:dyDescent="0.25">
      <c r="A373" s="1" t="s">
        <v>8</v>
      </c>
      <c r="B373" s="1" t="s">
        <v>9</v>
      </c>
      <c r="C373" s="1" t="s">
        <v>10</v>
      </c>
      <c r="D373" s="1" t="s">
        <v>11</v>
      </c>
      <c r="E373" s="1" t="s">
        <v>134</v>
      </c>
      <c r="F373" s="1" t="s">
        <v>12</v>
      </c>
      <c r="G373" s="1" t="s">
        <v>18</v>
      </c>
      <c r="H373" s="1" t="s">
        <v>109</v>
      </c>
      <c r="I373" s="3">
        <v>0</v>
      </c>
      <c r="J373" s="3">
        <v>0</v>
      </c>
      <c r="K373" s="3">
        <v>0</v>
      </c>
      <c r="L373" s="3">
        <v>21141.16</v>
      </c>
      <c r="M373" s="3">
        <v>-21141.16</v>
      </c>
      <c r="N373" s="3">
        <v>132429</v>
      </c>
      <c r="O373" s="3">
        <v>0</v>
      </c>
      <c r="P373" s="3">
        <v>132429</v>
      </c>
      <c r="Q373" s="3">
        <v>54967.1</v>
      </c>
      <c r="R373" s="3">
        <v>0</v>
      </c>
      <c r="S373" s="3">
        <v>77461.899999999994</v>
      </c>
      <c r="T373" s="6">
        <f t="shared" si="15"/>
        <v>132429</v>
      </c>
      <c r="U373" s="6">
        <f t="shared" si="16"/>
        <v>111287.84</v>
      </c>
      <c r="V373" s="9">
        <f t="shared" si="17"/>
        <v>2000</v>
      </c>
      <c r="W373" s="9">
        <f>MID(Table1[[#This Row],[Object]],1,2)*100</f>
        <v>2100</v>
      </c>
      <c r="X373" s="6" t="str">
        <f>VLOOKUP(Table1[[#This Row],[Program]],Program!$A$2:$B$269,2,FALSE)</f>
        <v>PURCHASING AND WAREHOUSING</v>
      </c>
      <c r="Y373" s="6" t="str">
        <f>VLOOKUP(Table1[[#This Row],[2-Digit Object Code]],'Object Codes'!$C$2:$D$861,2,FALSE)</f>
        <v>CLASSIFIED MANAGERS-NON-INSTRU</v>
      </c>
    </row>
    <row r="374" spans="1:25" x14ac:dyDescent="0.25">
      <c r="A374" s="1" t="s">
        <v>8</v>
      </c>
      <c r="B374" s="1" t="s">
        <v>9</v>
      </c>
      <c r="C374" s="1" t="s">
        <v>10</v>
      </c>
      <c r="D374" s="1" t="s">
        <v>11</v>
      </c>
      <c r="E374" s="1" t="s">
        <v>134</v>
      </c>
      <c r="F374" s="1" t="s">
        <v>12</v>
      </c>
      <c r="G374" s="1" t="s">
        <v>19</v>
      </c>
      <c r="H374" s="1" t="s">
        <v>109</v>
      </c>
      <c r="I374" s="3">
        <v>182215</v>
      </c>
      <c r="J374" s="3">
        <v>-3500</v>
      </c>
      <c r="K374" s="3">
        <v>178715</v>
      </c>
      <c r="L374" s="3">
        <v>165067.04</v>
      </c>
      <c r="M374" s="3">
        <v>13647.96</v>
      </c>
      <c r="N374" s="3">
        <v>195081</v>
      </c>
      <c r="O374" s="3">
        <v>0</v>
      </c>
      <c r="P374" s="3">
        <v>195081</v>
      </c>
      <c r="Q374" s="3">
        <v>77438.240000000005</v>
      </c>
      <c r="R374" s="3">
        <v>0</v>
      </c>
      <c r="S374" s="3">
        <v>117642.76</v>
      </c>
      <c r="T374" s="6">
        <f t="shared" si="15"/>
        <v>12866</v>
      </c>
      <c r="U374" s="6">
        <f t="shared" si="16"/>
        <v>30013.959999999992</v>
      </c>
      <c r="V374" s="9">
        <f t="shared" si="17"/>
        <v>2000</v>
      </c>
      <c r="W374" s="9">
        <f>MID(Table1[[#This Row],[Object]],1,2)*100</f>
        <v>2100</v>
      </c>
      <c r="X374" s="6" t="str">
        <f>VLOOKUP(Table1[[#This Row],[Program]],Program!$A$2:$B$269,2,FALSE)</f>
        <v>PURCHASING AND WAREHOUSING</v>
      </c>
      <c r="Y374" s="6" t="str">
        <f>VLOOKUP(Table1[[#This Row],[2-Digit Object Code]],'Object Codes'!$C$2:$D$861,2,FALSE)</f>
        <v>CLASSIFIED MANAGERS-NON-INSTRU</v>
      </c>
    </row>
    <row r="375" spans="1:25" x14ac:dyDescent="0.25">
      <c r="A375" s="1" t="s">
        <v>8</v>
      </c>
      <c r="B375" s="1" t="s">
        <v>9</v>
      </c>
      <c r="C375" s="1" t="s">
        <v>10</v>
      </c>
      <c r="D375" s="1" t="s">
        <v>11</v>
      </c>
      <c r="E375" s="1" t="s">
        <v>134</v>
      </c>
      <c r="F375" s="1" t="s">
        <v>12</v>
      </c>
      <c r="G375" s="1" t="s">
        <v>91</v>
      </c>
      <c r="H375" s="1" t="s">
        <v>109</v>
      </c>
      <c r="I375" s="3">
        <v>0</v>
      </c>
      <c r="J375" s="3">
        <v>8000</v>
      </c>
      <c r="K375" s="3">
        <v>8000</v>
      </c>
      <c r="L375" s="3">
        <v>4976</v>
      </c>
      <c r="M375" s="3">
        <v>3024</v>
      </c>
      <c r="N375" s="3">
        <v>15000</v>
      </c>
      <c r="O375" s="3">
        <v>-12000</v>
      </c>
      <c r="P375" s="3">
        <v>3000</v>
      </c>
      <c r="Q375" s="3">
        <v>2834</v>
      </c>
      <c r="R375" s="3">
        <v>0</v>
      </c>
      <c r="S375" s="3">
        <v>166</v>
      </c>
      <c r="T375" s="6">
        <f t="shared" si="15"/>
        <v>15000</v>
      </c>
      <c r="U375" s="6">
        <f t="shared" si="16"/>
        <v>10024</v>
      </c>
      <c r="V375" s="9">
        <f t="shared" si="17"/>
        <v>2000</v>
      </c>
      <c r="W375" s="9">
        <f>MID(Table1[[#This Row],[Object]],1,2)*100</f>
        <v>2300</v>
      </c>
      <c r="X375" s="6" t="str">
        <f>VLOOKUP(Table1[[#This Row],[Program]],Program!$A$2:$B$269,2,FALSE)</f>
        <v>PURCHASING AND WAREHOUSING</v>
      </c>
      <c r="Y375" s="6" t="str">
        <f>VLOOKUP(Table1[[#This Row],[2-Digit Object Code]],'Object Codes'!$C$2:$D$861,2,FALSE)</f>
        <v>NON-INSTRUCTION HOURLY CLASS.</v>
      </c>
    </row>
    <row r="376" spans="1:25" x14ac:dyDescent="0.25">
      <c r="A376" s="1" t="s">
        <v>8</v>
      </c>
      <c r="B376" s="1" t="s">
        <v>9</v>
      </c>
      <c r="C376" s="1" t="s">
        <v>10</v>
      </c>
      <c r="D376" s="1" t="s">
        <v>11</v>
      </c>
      <c r="E376" s="1" t="s">
        <v>134</v>
      </c>
      <c r="F376" s="1" t="s">
        <v>12</v>
      </c>
      <c r="G376" s="1" t="s">
        <v>99</v>
      </c>
      <c r="H376" s="1" t="s">
        <v>109</v>
      </c>
      <c r="I376" s="3">
        <v>2000</v>
      </c>
      <c r="J376" s="3">
        <v>0</v>
      </c>
      <c r="K376" s="3">
        <v>2000</v>
      </c>
      <c r="L376" s="3">
        <v>481.26</v>
      </c>
      <c r="M376" s="3">
        <v>1518.74</v>
      </c>
      <c r="N376" s="3">
        <v>2000</v>
      </c>
      <c r="O376" s="3">
        <v>0</v>
      </c>
      <c r="P376" s="3">
        <v>2000</v>
      </c>
      <c r="Q376" s="3">
        <v>284.5</v>
      </c>
      <c r="R376" s="3">
        <v>0</v>
      </c>
      <c r="S376" s="3">
        <v>1715.5</v>
      </c>
      <c r="T376" s="6">
        <f t="shared" si="15"/>
        <v>0</v>
      </c>
      <c r="U376" s="6">
        <f t="shared" si="16"/>
        <v>1518.74</v>
      </c>
      <c r="V376" s="9">
        <f t="shared" si="17"/>
        <v>2000</v>
      </c>
      <c r="W376" s="9">
        <f>MID(Table1[[#This Row],[Object]],1,2)*100</f>
        <v>2300</v>
      </c>
      <c r="X376" s="6" t="str">
        <f>VLOOKUP(Table1[[#This Row],[Program]],Program!$A$2:$B$269,2,FALSE)</f>
        <v>PURCHASING AND WAREHOUSING</v>
      </c>
      <c r="Y376" s="6" t="str">
        <f>VLOOKUP(Table1[[#This Row],[2-Digit Object Code]],'Object Codes'!$C$2:$D$861,2,FALSE)</f>
        <v>NON-INSTRUCTION HOURLY CLASS.</v>
      </c>
    </row>
    <row r="377" spans="1:25" x14ac:dyDescent="0.25">
      <c r="A377" s="1" t="s">
        <v>8</v>
      </c>
      <c r="B377" s="1" t="s">
        <v>9</v>
      </c>
      <c r="C377" s="1" t="s">
        <v>10</v>
      </c>
      <c r="D377" s="1" t="s">
        <v>11</v>
      </c>
      <c r="E377" s="1" t="s">
        <v>134</v>
      </c>
      <c r="F377" s="1" t="s">
        <v>12</v>
      </c>
      <c r="G377" s="1" t="s">
        <v>21</v>
      </c>
      <c r="H377" s="1" t="s">
        <v>109</v>
      </c>
      <c r="I377" s="3">
        <v>0</v>
      </c>
      <c r="J377" s="3">
        <v>3500</v>
      </c>
      <c r="K377" s="3">
        <v>3500</v>
      </c>
      <c r="L377" s="3">
        <v>3155.88</v>
      </c>
      <c r="M377" s="3">
        <v>344.12</v>
      </c>
      <c r="N377" s="3">
        <v>0</v>
      </c>
      <c r="O377" s="3">
        <v>12000</v>
      </c>
      <c r="P377" s="3">
        <v>12000</v>
      </c>
      <c r="Q377" s="3">
        <v>6044.4</v>
      </c>
      <c r="R377" s="3">
        <v>0</v>
      </c>
      <c r="S377" s="3">
        <v>5955.6</v>
      </c>
      <c r="T377" s="6">
        <f t="shared" si="15"/>
        <v>0</v>
      </c>
      <c r="U377" s="6">
        <f t="shared" si="16"/>
        <v>-3155.88</v>
      </c>
      <c r="V377" s="9">
        <f t="shared" si="17"/>
        <v>2000</v>
      </c>
      <c r="W377" s="9">
        <f>MID(Table1[[#This Row],[Object]],1,2)*100</f>
        <v>2300</v>
      </c>
      <c r="X377" s="6" t="str">
        <f>VLOOKUP(Table1[[#This Row],[Program]],Program!$A$2:$B$269,2,FALSE)</f>
        <v>PURCHASING AND WAREHOUSING</v>
      </c>
      <c r="Y377" s="6" t="str">
        <f>VLOOKUP(Table1[[#This Row],[2-Digit Object Code]],'Object Codes'!$C$2:$D$861,2,FALSE)</f>
        <v>NON-INSTRUCTION HOURLY CLASS.</v>
      </c>
    </row>
    <row r="378" spans="1:25" x14ac:dyDescent="0.25">
      <c r="A378" s="1" t="s">
        <v>8</v>
      </c>
      <c r="B378" s="1" t="s">
        <v>9</v>
      </c>
      <c r="C378" s="1" t="s">
        <v>10</v>
      </c>
      <c r="D378" s="1" t="s">
        <v>11</v>
      </c>
      <c r="E378" s="1" t="s">
        <v>134</v>
      </c>
      <c r="F378" s="1" t="s">
        <v>12</v>
      </c>
      <c r="G378" s="1" t="s">
        <v>27</v>
      </c>
      <c r="H378" s="1" t="s">
        <v>109</v>
      </c>
      <c r="I378" s="3">
        <v>0</v>
      </c>
      <c r="J378" s="3">
        <v>0</v>
      </c>
      <c r="K378" s="3">
        <v>0</v>
      </c>
      <c r="L378" s="3">
        <v>2418.98</v>
      </c>
      <c r="M378" s="3">
        <v>-2418.98</v>
      </c>
      <c r="N378" s="3">
        <v>15572</v>
      </c>
      <c r="O378" s="3">
        <v>0</v>
      </c>
      <c r="P378" s="3">
        <v>15572</v>
      </c>
      <c r="Q378" s="3">
        <v>6470.2</v>
      </c>
      <c r="R378" s="3">
        <v>0</v>
      </c>
      <c r="S378" s="3">
        <v>9101.7999999999993</v>
      </c>
      <c r="T378" s="6">
        <f t="shared" si="15"/>
        <v>15572</v>
      </c>
      <c r="U378" s="6">
        <f t="shared" si="16"/>
        <v>13153.02</v>
      </c>
      <c r="V378" s="9">
        <f t="shared" si="17"/>
        <v>3000</v>
      </c>
      <c r="W378" s="9">
        <f>MID(Table1[[#This Row],[Object]],1,2)*100</f>
        <v>3200</v>
      </c>
      <c r="X378" s="6" t="str">
        <f>VLOOKUP(Table1[[#This Row],[Program]],Program!$A$2:$B$269,2,FALSE)</f>
        <v>PURCHASING AND WAREHOUSING</v>
      </c>
      <c r="Y378" s="6" t="str">
        <f>VLOOKUP(Table1[[#This Row],[2-Digit Object Code]],'Object Codes'!$C$2:$D$861,2,FALSE)</f>
        <v>CLASSIFIED RETIREMENT</v>
      </c>
    </row>
    <row r="379" spans="1:25" x14ac:dyDescent="0.25">
      <c r="A379" s="1" t="s">
        <v>8</v>
      </c>
      <c r="B379" s="1" t="s">
        <v>9</v>
      </c>
      <c r="C379" s="1" t="s">
        <v>10</v>
      </c>
      <c r="D379" s="1" t="s">
        <v>11</v>
      </c>
      <c r="E379" s="1" t="s">
        <v>134</v>
      </c>
      <c r="F379" s="1" t="s">
        <v>12</v>
      </c>
      <c r="G379" s="1" t="s">
        <v>28</v>
      </c>
      <c r="H379" s="1" t="s">
        <v>109</v>
      </c>
      <c r="I379" s="3">
        <v>20874</v>
      </c>
      <c r="J379" s="3">
        <v>0</v>
      </c>
      <c r="K379" s="3">
        <v>20874</v>
      </c>
      <c r="L379" s="3">
        <v>18155.759999999998</v>
      </c>
      <c r="M379" s="3">
        <v>2718.24</v>
      </c>
      <c r="N379" s="3">
        <v>23055</v>
      </c>
      <c r="O379" s="3">
        <v>0</v>
      </c>
      <c r="P379" s="3">
        <v>23055</v>
      </c>
      <c r="Q379" s="3">
        <v>9841.52</v>
      </c>
      <c r="R379" s="3">
        <v>0</v>
      </c>
      <c r="S379" s="3">
        <v>13213.48</v>
      </c>
      <c r="T379" s="6">
        <f t="shared" si="15"/>
        <v>2181</v>
      </c>
      <c r="U379" s="6">
        <f t="shared" si="16"/>
        <v>4899.2400000000016</v>
      </c>
      <c r="V379" s="9">
        <f t="shared" si="17"/>
        <v>3000</v>
      </c>
      <c r="W379" s="9">
        <f>MID(Table1[[#This Row],[Object]],1,2)*100</f>
        <v>3200</v>
      </c>
      <c r="X379" s="6" t="str">
        <f>VLOOKUP(Table1[[#This Row],[Program]],Program!$A$2:$B$269,2,FALSE)</f>
        <v>PURCHASING AND WAREHOUSING</v>
      </c>
      <c r="Y379" s="6" t="str">
        <f>VLOOKUP(Table1[[#This Row],[2-Digit Object Code]],'Object Codes'!$C$2:$D$861,2,FALSE)</f>
        <v>CLASSIFIED RETIREMENT</v>
      </c>
    </row>
    <row r="380" spans="1:25" x14ac:dyDescent="0.25">
      <c r="A380" s="1" t="s">
        <v>8</v>
      </c>
      <c r="B380" s="1" t="s">
        <v>9</v>
      </c>
      <c r="C380" s="1" t="s">
        <v>10</v>
      </c>
      <c r="D380" s="1" t="s">
        <v>11</v>
      </c>
      <c r="E380" s="1" t="s">
        <v>134</v>
      </c>
      <c r="F380" s="1" t="s">
        <v>12</v>
      </c>
      <c r="G380" s="1" t="s">
        <v>100</v>
      </c>
      <c r="H380" s="1" t="s">
        <v>109</v>
      </c>
      <c r="I380" s="3">
        <v>13954</v>
      </c>
      <c r="J380" s="3">
        <v>0</v>
      </c>
      <c r="K380" s="3">
        <v>13954</v>
      </c>
      <c r="L380" s="3">
        <v>12094.81</v>
      </c>
      <c r="M380" s="3">
        <v>1859.19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6">
        <f t="shared" si="15"/>
        <v>-13954</v>
      </c>
      <c r="U380" s="6">
        <f t="shared" si="16"/>
        <v>-12094.81</v>
      </c>
      <c r="V380" s="9">
        <f t="shared" si="17"/>
        <v>3000</v>
      </c>
      <c r="W380" s="9">
        <f>MID(Table1[[#This Row],[Object]],1,2)*100</f>
        <v>3200</v>
      </c>
      <c r="X380" s="6" t="str">
        <f>VLOOKUP(Table1[[#This Row],[Program]],Program!$A$2:$B$269,2,FALSE)</f>
        <v>PURCHASING AND WAREHOUSING</v>
      </c>
      <c r="Y380" s="6" t="str">
        <f>VLOOKUP(Table1[[#This Row],[2-Digit Object Code]],'Object Codes'!$C$2:$D$861,2,FALSE)</f>
        <v>CLASSIFIED RETIREMENT</v>
      </c>
    </row>
    <row r="381" spans="1:25" x14ac:dyDescent="0.25">
      <c r="A381" s="1" t="s">
        <v>8</v>
      </c>
      <c r="B381" s="1" t="s">
        <v>9</v>
      </c>
      <c r="C381" s="1" t="s">
        <v>10</v>
      </c>
      <c r="D381" s="1" t="s">
        <v>11</v>
      </c>
      <c r="E381" s="1" t="s">
        <v>134</v>
      </c>
      <c r="F381" s="1" t="s">
        <v>12</v>
      </c>
      <c r="G381" s="1" t="s">
        <v>87</v>
      </c>
      <c r="H381" s="1" t="s">
        <v>109</v>
      </c>
      <c r="I381" s="3">
        <v>0</v>
      </c>
      <c r="J381" s="3">
        <v>0</v>
      </c>
      <c r="K381" s="3">
        <v>0</v>
      </c>
      <c r="L381" s="3">
        <v>1304.2</v>
      </c>
      <c r="M381" s="3">
        <v>-1304.2</v>
      </c>
      <c r="N381" s="3">
        <v>8211</v>
      </c>
      <c r="O381" s="3">
        <v>0</v>
      </c>
      <c r="P381" s="3">
        <v>8211</v>
      </c>
      <c r="Q381" s="3">
        <v>2530.2800000000002</v>
      </c>
      <c r="R381" s="3">
        <v>0</v>
      </c>
      <c r="S381" s="3">
        <v>5680.72</v>
      </c>
      <c r="T381" s="6">
        <f t="shared" si="15"/>
        <v>8211</v>
      </c>
      <c r="U381" s="6">
        <f t="shared" si="16"/>
        <v>6906.8</v>
      </c>
      <c r="V381" s="9">
        <f t="shared" si="17"/>
        <v>3000</v>
      </c>
      <c r="W381" s="9">
        <f>MID(Table1[[#This Row],[Object]],1,2)*100</f>
        <v>3300</v>
      </c>
      <c r="X381" s="6" t="str">
        <f>VLOOKUP(Table1[[#This Row],[Program]],Program!$A$2:$B$269,2,FALSE)</f>
        <v>PURCHASING AND WAREHOUSING</v>
      </c>
      <c r="Y381" s="6" t="str">
        <f>VLOOKUP(Table1[[#This Row],[2-Digit Object Code]],'Object Codes'!$C$2:$D$861,2,FALSE)</f>
        <v>OASDHI/FICA</v>
      </c>
    </row>
    <row r="382" spans="1:25" x14ac:dyDescent="0.25">
      <c r="A382" s="1" t="s">
        <v>8</v>
      </c>
      <c r="B382" s="1" t="s">
        <v>9</v>
      </c>
      <c r="C382" s="1" t="s">
        <v>10</v>
      </c>
      <c r="D382" s="1" t="s">
        <v>11</v>
      </c>
      <c r="E382" s="1" t="s">
        <v>134</v>
      </c>
      <c r="F382" s="1" t="s">
        <v>12</v>
      </c>
      <c r="G382" s="1" t="s">
        <v>29</v>
      </c>
      <c r="H382" s="1" t="s">
        <v>109</v>
      </c>
      <c r="I382" s="3">
        <v>11421</v>
      </c>
      <c r="J382" s="3">
        <v>0</v>
      </c>
      <c r="K382" s="3">
        <v>11421</v>
      </c>
      <c r="L382" s="3">
        <v>9688.44</v>
      </c>
      <c r="M382" s="3">
        <v>1732.56</v>
      </c>
      <c r="N382" s="3">
        <v>12219</v>
      </c>
      <c r="O382" s="3">
        <v>0</v>
      </c>
      <c r="P382" s="3">
        <v>12219</v>
      </c>
      <c r="Q382" s="3">
        <v>5065.12</v>
      </c>
      <c r="R382" s="3">
        <v>0</v>
      </c>
      <c r="S382" s="3">
        <v>7153.88</v>
      </c>
      <c r="T382" s="6">
        <f t="shared" si="15"/>
        <v>798</v>
      </c>
      <c r="U382" s="6">
        <f t="shared" si="16"/>
        <v>2530.5599999999995</v>
      </c>
      <c r="V382" s="9">
        <f t="shared" si="17"/>
        <v>3000</v>
      </c>
      <c r="W382" s="9">
        <f>MID(Table1[[#This Row],[Object]],1,2)*100</f>
        <v>3300</v>
      </c>
      <c r="X382" s="6" t="str">
        <f>VLOOKUP(Table1[[#This Row],[Program]],Program!$A$2:$B$269,2,FALSE)</f>
        <v>PURCHASING AND WAREHOUSING</v>
      </c>
      <c r="Y382" s="6" t="str">
        <f>VLOOKUP(Table1[[#This Row],[2-Digit Object Code]],'Object Codes'!$C$2:$D$861,2,FALSE)</f>
        <v>OASDHI/FICA</v>
      </c>
    </row>
    <row r="383" spans="1:25" x14ac:dyDescent="0.25">
      <c r="A383" s="1" t="s">
        <v>8</v>
      </c>
      <c r="B383" s="1" t="s">
        <v>9</v>
      </c>
      <c r="C383" s="1" t="s">
        <v>10</v>
      </c>
      <c r="D383" s="1" t="s">
        <v>11</v>
      </c>
      <c r="E383" s="1" t="s">
        <v>134</v>
      </c>
      <c r="F383" s="1" t="s">
        <v>12</v>
      </c>
      <c r="G383" s="1" t="s">
        <v>101</v>
      </c>
      <c r="H383" s="1" t="s">
        <v>109</v>
      </c>
      <c r="I383" s="3">
        <v>7562</v>
      </c>
      <c r="J383" s="3">
        <v>0</v>
      </c>
      <c r="K383" s="3">
        <v>7562</v>
      </c>
      <c r="L383" s="3">
        <v>6017.29</v>
      </c>
      <c r="M383" s="3">
        <v>1544.71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6">
        <f t="shared" si="15"/>
        <v>-7562</v>
      </c>
      <c r="U383" s="6">
        <f t="shared" si="16"/>
        <v>-6017.29</v>
      </c>
      <c r="V383" s="9">
        <f t="shared" si="17"/>
        <v>3000</v>
      </c>
      <c r="W383" s="9">
        <f>MID(Table1[[#This Row],[Object]],1,2)*100</f>
        <v>3300</v>
      </c>
      <c r="X383" s="6" t="str">
        <f>VLOOKUP(Table1[[#This Row],[Program]],Program!$A$2:$B$269,2,FALSE)</f>
        <v>PURCHASING AND WAREHOUSING</v>
      </c>
      <c r="Y383" s="6" t="str">
        <f>VLOOKUP(Table1[[#This Row],[2-Digit Object Code]],'Object Codes'!$C$2:$D$861,2,FALSE)</f>
        <v>OASDHI/FICA</v>
      </c>
    </row>
    <row r="384" spans="1:25" x14ac:dyDescent="0.25">
      <c r="A384" s="1" t="s">
        <v>8</v>
      </c>
      <c r="B384" s="1" t="s">
        <v>9</v>
      </c>
      <c r="C384" s="1" t="s">
        <v>10</v>
      </c>
      <c r="D384" s="1" t="s">
        <v>11</v>
      </c>
      <c r="E384" s="1" t="s">
        <v>134</v>
      </c>
      <c r="F384" s="1" t="s">
        <v>12</v>
      </c>
      <c r="G384" s="1" t="s">
        <v>102</v>
      </c>
      <c r="H384" s="1" t="s">
        <v>109</v>
      </c>
      <c r="I384" s="3">
        <v>37</v>
      </c>
      <c r="J384" s="3">
        <v>0</v>
      </c>
      <c r="K384" s="3">
        <v>37</v>
      </c>
      <c r="L384" s="3">
        <v>34.47</v>
      </c>
      <c r="M384" s="3">
        <v>2.5299999999999998</v>
      </c>
      <c r="N384" s="3">
        <v>37</v>
      </c>
      <c r="O384" s="3">
        <v>0</v>
      </c>
      <c r="P384" s="3">
        <v>37</v>
      </c>
      <c r="Q384" s="3">
        <v>0</v>
      </c>
      <c r="R384" s="3">
        <v>0</v>
      </c>
      <c r="S384" s="3">
        <v>37</v>
      </c>
      <c r="T384" s="6">
        <f t="shared" si="15"/>
        <v>0</v>
      </c>
      <c r="U384" s="6">
        <f t="shared" si="16"/>
        <v>2.5300000000000011</v>
      </c>
      <c r="V384" s="9">
        <f t="shared" si="17"/>
        <v>3000</v>
      </c>
      <c r="W384" s="9">
        <f>MID(Table1[[#This Row],[Object]],1,2)*100</f>
        <v>3300</v>
      </c>
      <c r="X384" s="6" t="str">
        <f>VLOOKUP(Table1[[#This Row],[Program]],Program!$A$2:$B$269,2,FALSE)</f>
        <v>PURCHASING AND WAREHOUSING</v>
      </c>
      <c r="Y384" s="6" t="str">
        <f>VLOOKUP(Table1[[#This Row],[2-Digit Object Code]],'Object Codes'!$C$2:$D$861,2,FALSE)</f>
        <v>OASDHI/FICA</v>
      </c>
    </row>
    <row r="385" spans="1:25" x14ac:dyDescent="0.25">
      <c r="A385" s="1" t="s">
        <v>8</v>
      </c>
      <c r="B385" s="1" t="s">
        <v>9</v>
      </c>
      <c r="C385" s="1" t="s">
        <v>10</v>
      </c>
      <c r="D385" s="1" t="s">
        <v>11</v>
      </c>
      <c r="E385" s="1" t="s">
        <v>134</v>
      </c>
      <c r="F385" s="1" t="s">
        <v>12</v>
      </c>
      <c r="G385" s="1" t="s">
        <v>30</v>
      </c>
      <c r="H385" s="1" t="s">
        <v>109</v>
      </c>
      <c r="I385" s="3">
        <v>4448</v>
      </c>
      <c r="J385" s="3">
        <v>0</v>
      </c>
      <c r="K385" s="3">
        <v>4448</v>
      </c>
      <c r="L385" s="3">
        <v>4104.6099999999997</v>
      </c>
      <c r="M385" s="3">
        <v>343.39</v>
      </c>
      <c r="N385" s="3">
        <v>4787</v>
      </c>
      <c r="O385" s="3">
        <v>0</v>
      </c>
      <c r="P385" s="3">
        <v>4787</v>
      </c>
      <c r="Q385" s="3">
        <v>2066.11</v>
      </c>
      <c r="R385" s="3">
        <v>0</v>
      </c>
      <c r="S385" s="3">
        <v>2720.89</v>
      </c>
      <c r="T385" s="6">
        <f t="shared" si="15"/>
        <v>339</v>
      </c>
      <c r="U385" s="6">
        <f t="shared" si="16"/>
        <v>682.39000000000033</v>
      </c>
      <c r="V385" s="9">
        <f t="shared" si="17"/>
        <v>3000</v>
      </c>
      <c r="W385" s="9">
        <f>MID(Table1[[#This Row],[Object]],1,2)*100</f>
        <v>3300</v>
      </c>
      <c r="X385" s="6" t="str">
        <f>VLOOKUP(Table1[[#This Row],[Program]],Program!$A$2:$B$269,2,FALSE)</f>
        <v>PURCHASING AND WAREHOUSING</v>
      </c>
      <c r="Y385" s="6" t="str">
        <f>VLOOKUP(Table1[[#This Row],[2-Digit Object Code]],'Object Codes'!$C$2:$D$861,2,FALSE)</f>
        <v>OASDHI/FICA</v>
      </c>
    </row>
    <row r="386" spans="1:25" x14ac:dyDescent="0.25">
      <c r="A386" s="1" t="s">
        <v>8</v>
      </c>
      <c r="B386" s="1" t="s">
        <v>9</v>
      </c>
      <c r="C386" s="1" t="s">
        <v>10</v>
      </c>
      <c r="D386" s="1" t="s">
        <v>11</v>
      </c>
      <c r="E386" s="1" t="s">
        <v>134</v>
      </c>
      <c r="F386" s="1" t="s">
        <v>12</v>
      </c>
      <c r="G386" s="1" t="s">
        <v>31</v>
      </c>
      <c r="H386" s="1" t="s">
        <v>109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78.58</v>
      </c>
      <c r="R386" s="3">
        <v>0</v>
      </c>
      <c r="S386" s="3">
        <v>-78.58</v>
      </c>
      <c r="T386" s="6">
        <f t="shared" ref="T386:T449" si="18">N386-I386</f>
        <v>0</v>
      </c>
      <c r="U386" s="6">
        <f t="shared" ref="U386:U449" si="19">N386-L386</f>
        <v>0</v>
      </c>
      <c r="V386" s="9">
        <f t="shared" ref="V386:V449" si="20">MID(G386,1,1)*1000</f>
        <v>3000</v>
      </c>
      <c r="W386" s="9">
        <f>MID(Table1[[#This Row],[Object]],1,2)*100</f>
        <v>3300</v>
      </c>
      <c r="X386" s="6" t="str">
        <f>VLOOKUP(Table1[[#This Row],[Program]],Program!$A$2:$B$269,2,FALSE)</f>
        <v>PURCHASING AND WAREHOUSING</v>
      </c>
      <c r="Y386" s="6" t="str">
        <f>VLOOKUP(Table1[[#This Row],[2-Digit Object Code]],'Object Codes'!$C$2:$D$861,2,FALSE)</f>
        <v>OASDHI/FICA</v>
      </c>
    </row>
    <row r="387" spans="1:25" x14ac:dyDescent="0.25">
      <c r="A387" s="1" t="s">
        <v>8</v>
      </c>
      <c r="B387" s="1" t="s">
        <v>9</v>
      </c>
      <c r="C387" s="1" t="s">
        <v>10</v>
      </c>
      <c r="D387" s="1" t="s">
        <v>11</v>
      </c>
      <c r="E387" s="1" t="s">
        <v>134</v>
      </c>
      <c r="F387" s="1" t="s">
        <v>12</v>
      </c>
      <c r="G387" s="1" t="s">
        <v>32</v>
      </c>
      <c r="H387" s="1" t="s">
        <v>109</v>
      </c>
      <c r="I387" s="3">
        <v>3332</v>
      </c>
      <c r="J387" s="3">
        <v>0</v>
      </c>
      <c r="K387" s="3">
        <v>3332</v>
      </c>
      <c r="L387" s="3">
        <v>2992.84</v>
      </c>
      <c r="M387" s="3">
        <v>339.16</v>
      </c>
      <c r="N387" s="3">
        <v>5240</v>
      </c>
      <c r="O387" s="3">
        <v>0</v>
      </c>
      <c r="P387" s="3">
        <v>5240</v>
      </c>
      <c r="Q387" s="3">
        <v>2094.09</v>
      </c>
      <c r="R387" s="3">
        <v>0</v>
      </c>
      <c r="S387" s="3">
        <v>3145.91</v>
      </c>
      <c r="T387" s="6">
        <f t="shared" si="18"/>
        <v>1908</v>
      </c>
      <c r="U387" s="6">
        <f t="shared" si="19"/>
        <v>2247.16</v>
      </c>
      <c r="V387" s="9">
        <f t="shared" si="20"/>
        <v>3000</v>
      </c>
      <c r="W387" s="9">
        <f>MID(Table1[[#This Row],[Object]],1,2)*100</f>
        <v>3400</v>
      </c>
      <c r="X387" s="6" t="str">
        <f>VLOOKUP(Table1[[#This Row],[Program]],Program!$A$2:$B$269,2,FALSE)</f>
        <v>PURCHASING AND WAREHOUSING</v>
      </c>
      <c r="Y387" s="6" t="str">
        <f>VLOOKUP(Table1[[#This Row],[2-Digit Object Code]],'Object Codes'!$C$2:$D$861,2,FALSE)</f>
        <v>HEALTH AND WELFARE BENEFITS</v>
      </c>
    </row>
    <row r="388" spans="1:25" x14ac:dyDescent="0.25">
      <c r="A388" s="1" t="s">
        <v>8</v>
      </c>
      <c r="B388" s="1" t="s">
        <v>9</v>
      </c>
      <c r="C388" s="1" t="s">
        <v>10</v>
      </c>
      <c r="D388" s="1" t="s">
        <v>11</v>
      </c>
      <c r="E388" s="1" t="s">
        <v>134</v>
      </c>
      <c r="F388" s="1" t="s">
        <v>12</v>
      </c>
      <c r="G388" s="1" t="s">
        <v>33</v>
      </c>
      <c r="H388" s="1" t="s">
        <v>109</v>
      </c>
      <c r="I388" s="3">
        <v>13257</v>
      </c>
      <c r="J388" s="3">
        <v>0</v>
      </c>
      <c r="K388" s="3">
        <v>13257</v>
      </c>
      <c r="L388" s="3">
        <v>0</v>
      </c>
      <c r="M388" s="3">
        <v>13257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6">
        <f t="shared" si="18"/>
        <v>-13257</v>
      </c>
      <c r="U388" s="6">
        <f t="shared" si="19"/>
        <v>0</v>
      </c>
      <c r="V388" s="9">
        <f t="shared" si="20"/>
        <v>3000</v>
      </c>
      <c r="W388" s="9">
        <f>MID(Table1[[#This Row],[Object]],1,2)*100</f>
        <v>3400</v>
      </c>
      <c r="X388" s="6" t="str">
        <f>VLOOKUP(Table1[[#This Row],[Program]],Program!$A$2:$B$269,2,FALSE)</f>
        <v>PURCHASING AND WAREHOUSING</v>
      </c>
      <c r="Y388" s="6" t="str">
        <f>VLOOKUP(Table1[[#This Row],[2-Digit Object Code]],'Object Codes'!$C$2:$D$861,2,FALSE)</f>
        <v>HEALTH AND WELFARE BENEFITS</v>
      </c>
    </row>
    <row r="389" spans="1:25" x14ac:dyDescent="0.25">
      <c r="A389" s="1" t="s">
        <v>8</v>
      </c>
      <c r="B389" s="1" t="s">
        <v>9</v>
      </c>
      <c r="C389" s="1" t="s">
        <v>10</v>
      </c>
      <c r="D389" s="1" t="s">
        <v>11</v>
      </c>
      <c r="E389" s="1" t="s">
        <v>134</v>
      </c>
      <c r="F389" s="1" t="s">
        <v>12</v>
      </c>
      <c r="G389" s="1" t="s">
        <v>34</v>
      </c>
      <c r="H389" s="1" t="s">
        <v>109</v>
      </c>
      <c r="I389" s="3">
        <v>12125</v>
      </c>
      <c r="J389" s="3">
        <v>0</v>
      </c>
      <c r="K389" s="3">
        <v>12125</v>
      </c>
      <c r="L389" s="3">
        <v>12125.16</v>
      </c>
      <c r="M389" s="3">
        <v>-0.16</v>
      </c>
      <c r="N389" s="3">
        <v>12801</v>
      </c>
      <c r="O389" s="3">
        <v>0</v>
      </c>
      <c r="P389" s="3">
        <v>12801</v>
      </c>
      <c r="Q389" s="3">
        <v>5333.9</v>
      </c>
      <c r="R389" s="3">
        <v>0</v>
      </c>
      <c r="S389" s="3">
        <v>7467.1</v>
      </c>
      <c r="T389" s="6">
        <f t="shared" si="18"/>
        <v>676</v>
      </c>
      <c r="U389" s="6">
        <f t="shared" si="19"/>
        <v>675.84000000000015</v>
      </c>
      <c r="V389" s="9">
        <f t="shared" si="20"/>
        <v>3000</v>
      </c>
      <c r="W389" s="9">
        <f>MID(Table1[[#This Row],[Object]],1,2)*100</f>
        <v>3400</v>
      </c>
      <c r="X389" s="6" t="str">
        <f>VLOOKUP(Table1[[#This Row],[Program]],Program!$A$2:$B$269,2,FALSE)</f>
        <v>PURCHASING AND WAREHOUSING</v>
      </c>
      <c r="Y389" s="6" t="str">
        <f>VLOOKUP(Table1[[#This Row],[2-Digit Object Code]],'Object Codes'!$C$2:$D$861,2,FALSE)</f>
        <v>HEALTH AND WELFARE BENEFITS</v>
      </c>
    </row>
    <row r="390" spans="1:25" x14ac:dyDescent="0.25">
      <c r="A390" s="1" t="s">
        <v>8</v>
      </c>
      <c r="B390" s="1" t="s">
        <v>9</v>
      </c>
      <c r="C390" s="1" t="s">
        <v>10</v>
      </c>
      <c r="D390" s="1" t="s">
        <v>11</v>
      </c>
      <c r="E390" s="1" t="s">
        <v>134</v>
      </c>
      <c r="F390" s="1" t="s">
        <v>12</v>
      </c>
      <c r="G390" s="1" t="s">
        <v>35</v>
      </c>
      <c r="H390" s="1" t="s">
        <v>109</v>
      </c>
      <c r="I390" s="3">
        <v>27155</v>
      </c>
      <c r="J390" s="3">
        <v>0</v>
      </c>
      <c r="K390" s="3">
        <v>27155</v>
      </c>
      <c r="L390" s="3">
        <v>35993.08</v>
      </c>
      <c r="M390" s="3">
        <v>-8838.08</v>
      </c>
      <c r="N390" s="3">
        <v>56124</v>
      </c>
      <c r="O390" s="3">
        <v>0</v>
      </c>
      <c r="P390" s="3">
        <v>56124</v>
      </c>
      <c r="Q390" s="3">
        <v>22215.56</v>
      </c>
      <c r="R390" s="3">
        <v>0</v>
      </c>
      <c r="S390" s="3">
        <v>33908.44</v>
      </c>
      <c r="T390" s="6">
        <f t="shared" si="18"/>
        <v>28969</v>
      </c>
      <c r="U390" s="6">
        <f t="shared" si="19"/>
        <v>20130.919999999998</v>
      </c>
      <c r="V390" s="9">
        <f t="shared" si="20"/>
        <v>3000</v>
      </c>
      <c r="W390" s="9">
        <f>MID(Table1[[#This Row],[Object]],1,2)*100</f>
        <v>3400</v>
      </c>
      <c r="X390" s="6" t="str">
        <f>VLOOKUP(Table1[[#This Row],[Program]],Program!$A$2:$B$269,2,FALSE)</f>
        <v>PURCHASING AND WAREHOUSING</v>
      </c>
      <c r="Y390" s="6" t="str">
        <f>VLOOKUP(Table1[[#This Row],[2-Digit Object Code]],'Object Codes'!$C$2:$D$861,2,FALSE)</f>
        <v>HEALTH AND WELFARE BENEFITS</v>
      </c>
    </row>
    <row r="391" spans="1:25" x14ac:dyDescent="0.25">
      <c r="A391" s="1" t="s">
        <v>8</v>
      </c>
      <c r="B391" s="1" t="s">
        <v>9</v>
      </c>
      <c r="C391" s="1" t="s">
        <v>10</v>
      </c>
      <c r="D391" s="1" t="s">
        <v>11</v>
      </c>
      <c r="E391" s="1" t="s">
        <v>134</v>
      </c>
      <c r="F391" s="1" t="s">
        <v>12</v>
      </c>
      <c r="G391" s="1" t="s">
        <v>36</v>
      </c>
      <c r="H391" s="1" t="s">
        <v>109</v>
      </c>
      <c r="I391" s="3">
        <v>645</v>
      </c>
      <c r="J391" s="3">
        <v>0</v>
      </c>
      <c r="K391" s="3">
        <v>645</v>
      </c>
      <c r="L391" s="3">
        <v>573.76</v>
      </c>
      <c r="M391" s="3">
        <v>71.239999999999995</v>
      </c>
      <c r="N391" s="3">
        <v>771</v>
      </c>
      <c r="O391" s="3">
        <v>0</v>
      </c>
      <c r="P391" s="3">
        <v>771</v>
      </c>
      <c r="Q391" s="3">
        <v>305.33</v>
      </c>
      <c r="R391" s="3">
        <v>0</v>
      </c>
      <c r="S391" s="3">
        <v>465.67</v>
      </c>
      <c r="T391" s="6">
        <f t="shared" si="18"/>
        <v>126</v>
      </c>
      <c r="U391" s="6">
        <f t="shared" si="19"/>
        <v>197.24</v>
      </c>
      <c r="V391" s="9">
        <f t="shared" si="20"/>
        <v>3000</v>
      </c>
      <c r="W391" s="9">
        <f>MID(Table1[[#This Row],[Object]],1,2)*100</f>
        <v>3400</v>
      </c>
      <c r="X391" s="6" t="str">
        <f>VLOOKUP(Table1[[#This Row],[Program]],Program!$A$2:$B$269,2,FALSE)</f>
        <v>PURCHASING AND WAREHOUSING</v>
      </c>
      <c r="Y391" s="6" t="str">
        <f>VLOOKUP(Table1[[#This Row],[2-Digit Object Code]],'Object Codes'!$C$2:$D$861,2,FALSE)</f>
        <v>HEALTH AND WELFARE BENEFITS</v>
      </c>
    </row>
    <row r="392" spans="1:25" x14ac:dyDescent="0.25">
      <c r="A392" s="1" t="s">
        <v>8</v>
      </c>
      <c r="B392" s="1" t="s">
        <v>9</v>
      </c>
      <c r="C392" s="1" t="s">
        <v>10</v>
      </c>
      <c r="D392" s="1" t="s">
        <v>11</v>
      </c>
      <c r="E392" s="1" t="s">
        <v>134</v>
      </c>
      <c r="F392" s="1" t="s">
        <v>12</v>
      </c>
      <c r="G392" s="1" t="s">
        <v>37</v>
      </c>
      <c r="H392" s="1" t="s">
        <v>109</v>
      </c>
      <c r="I392" s="3">
        <v>13257</v>
      </c>
      <c r="J392" s="3">
        <v>0</v>
      </c>
      <c r="K392" s="3">
        <v>13257</v>
      </c>
      <c r="L392" s="3">
        <v>11047.7</v>
      </c>
      <c r="M392" s="3">
        <v>2209.3000000000002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6">
        <f t="shared" si="18"/>
        <v>-13257</v>
      </c>
      <c r="U392" s="6">
        <f t="shared" si="19"/>
        <v>-11047.7</v>
      </c>
      <c r="V392" s="9">
        <f t="shared" si="20"/>
        <v>3000</v>
      </c>
      <c r="W392" s="9">
        <f>MID(Table1[[#This Row],[Object]],1,2)*100</f>
        <v>3400</v>
      </c>
      <c r="X392" s="6" t="str">
        <f>VLOOKUP(Table1[[#This Row],[Program]],Program!$A$2:$B$269,2,FALSE)</f>
        <v>PURCHASING AND WAREHOUSING</v>
      </c>
      <c r="Y392" s="6" t="str">
        <f>VLOOKUP(Table1[[#This Row],[2-Digit Object Code]],'Object Codes'!$C$2:$D$861,2,FALSE)</f>
        <v>HEALTH AND WELFARE BENEFITS</v>
      </c>
    </row>
    <row r="393" spans="1:25" x14ac:dyDescent="0.25">
      <c r="A393" s="1" t="s">
        <v>8</v>
      </c>
      <c r="B393" s="1" t="s">
        <v>9</v>
      </c>
      <c r="C393" s="1" t="s">
        <v>10</v>
      </c>
      <c r="D393" s="1" t="s">
        <v>11</v>
      </c>
      <c r="E393" s="1" t="s">
        <v>134</v>
      </c>
      <c r="F393" s="1" t="s">
        <v>12</v>
      </c>
      <c r="G393" s="1" t="s">
        <v>38</v>
      </c>
      <c r="H393" s="1" t="s">
        <v>109</v>
      </c>
      <c r="I393" s="3">
        <v>1019</v>
      </c>
      <c r="J393" s="3">
        <v>0</v>
      </c>
      <c r="K393" s="3">
        <v>1019</v>
      </c>
      <c r="L393" s="3">
        <v>848.9</v>
      </c>
      <c r="M393" s="3">
        <v>170.1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6">
        <f t="shared" si="18"/>
        <v>-1019</v>
      </c>
      <c r="U393" s="6">
        <f t="shared" si="19"/>
        <v>-848.9</v>
      </c>
      <c r="V393" s="9">
        <f t="shared" si="20"/>
        <v>3000</v>
      </c>
      <c r="W393" s="9">
        <f>MID(Table1[[#This Row],[Object]],1,2)*100</f>
        <v>3400</v>
      </c>
      <c r="X393" s="6" t="str">
        <f>VLOOKUP(Table1[[#This Row],[Program]],Program!$A$2:$B$269,2,FALSE)</f>
        <v>PURCHASING AND WAREHOUSING</v>
      </c>
      <c r="Y393" s="6" t="str">
        <f>VLOOKUP(Table1[[#This Row],[2-Digit Object Code]],'Object Codes'!$C$2:$D$861,2,FALSE)</f>
        <v>HEALTH AND WELFARE BENEFITS</v>
      </c>
    </row>
    <row r="394" spans="1:25" x14ac:dyDescent="0.25">
      <c r="A394" s="1" t="s">
        <v>8</v>
      </c>
      <c r="B394" s="1" t="s">
        <v>9</v>
      </c>
      <c r="C394" s="1" t="s">
        <v>10</v>
      </c>
      <c r="D394" s="1" t="s">
        <v>11</v>
      </c>
      <c r="E394" s="1" t="s">
        <v>134</v>
      </c>
      <c r="F394" s="1" t="s">
        <v>12</v>
      </c>
      <c r="G394" s="1" t="s">
        <v>39</v>
      </c>
      <c r="H394" s="1" t="s">
        <v>109</v>
      </c>
      <c r="I394" s="3">
        <v>215</v>
      </c>
      <c r="J394" s="3">
        <v>0</v>
      </c>
      <c r="K394" s="3">
        <v>215</v>
      </c>
      <c r="L394" s="3">
        <v>179.3</v>
      </c>
      <c r="M394" s="3">
        <v>35.700000000000003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6">
        <f t="shared" si="18"/>
        <v>-215</v>
      </c>
      <c r="U394" s="6">
        <f t="shared" si="19"/>
        <v>-179.3</v>
      </c>
      <c r="V394" s="9">
        <f t="shared" si="20"/>
        <v>3000</v>
      </c>
      <c r="W394" s="9">
        <f>MID(Table1[[#This Row],[Object]],1,2)*100</f>
        <v>3400</v>
      </c>
      <c r="X394" s="6" t="str">
        <f>VLOOKUP(Table1[[#This Row],[Program]],Program!$A$2:$B$269,2,FALSE)</f>
        <v>PURCHASING AND WAREHOUSING</v>
      </c>
      <c r="Y394" s="6" t="str">
        <f>VLOOKUP(Table1[[#This Row],[2-Digit Object Code]],'Object Codes'!$C$2:$D$861,2,FALSE)</f>
        <v>HEALTH AND WELFARE BENEFITS</v>
      </c>
    </row>
    <row r="395" spans="1:25" x14ac:dyDescent="0.25">
      <c r="A395" s="1" t="s">
        <v>8</v>
      </c>
      <c r="B395" s="1" t="s">
        <v>9</v>
      </c>
      <c r="C395" s="1" t="s">
        <v>10</v>
      </c>
      <c r="D395" s="1" t="s">
        <v>11</v>
      </c>
      <c r="E395" s="1" t="s">
        <v>134</v>
      </c>
      <c r="F395" s="1" t="s">
        <v>12</v>
      </c>
      <c r="G395" s="1" t="s">
        <v>40</v>
      </c>
      <c r="H395" s="1" t="s">
        <v>109</v>
      </c>
      <c r="I395" s="3">
        <v>0</v>
      </c>
      <c r="J395" s="3">
        <v>0</v>
      </c>
      <c r="K395" s="3">
        <v>0</v>
      </c>
      <c r="L395" s="3">
        <v>10.53</v>
      </c>
      <c r="M395" s="3">
        <v>-10.53</v>
      </c>
      <c r="N395" s="3">
        <v>66</v>
      </c>
      <c r="O395" s="3">
        <v>0</v>
      </c>
      <c r="P395" s="3">
        <v>66</v>
      </c>
      <c r="Q395" s="3">
        <v>27.35</v>
      </c>
      <c r="R395" s="3">
        <v>0</v>
      </c>
      <c r="S395" s="3">
        <v>38.65</v>
      </c>
      <c r="T395" s="6">
        <f t="shared" si="18"/>
        <v>66</v>
      </c>
      <c r="U395" s="6">
        <f t="shared" si="19"/>
        <v>55.47</v>
      </c>
      <c r="V395" s="9">
        <f t="shared" si="20"/>
        <v>3000</v>
      </c>
      <c r="W395" s="9">
        <f>MID(Table1[[#This Row],[Object]],1,2)*100</f>
        <v>3500</v>
      </c>
      <c r="X395" s="6" t="str">
        <f>VLOOKUP(Table1[[#This Row],[Program]],Program!$A$2:$B$269,2,FALSE)</f>
        <v>PURCHASING AND WAREHOUSING</v>
      </c>
      <c r="Y395" s="6" t="str">
        <f>VLOOKUP(Table1[[#This Row],[2-Digit Object Code]],'Object Codes'!$C$2:$D$861,2,FALSE)</f>
        <v>STATE UNEMPLOYMENT INSURANCE</v>
      </c>
    </row>
    <row r="396" spans="1:25" x14ac:dyDescent="0.25">
      <c r="A396" s="1" t="s">
        <v>8</v>
      </c>
      <c r="B396" s="1" t="s">
        <v>9</v>
      </c>
      <c r="C396" s="1" t="s">
        <v>10</v>
      </c>
      <c r="D396" s="1" t="s">
        <v>11</v>
      </c>
      <c r="E396" s="1" t="s">
        <v>134</v>
      </c>
      <c r="F396" s="1" t="s">
        <v>12</v>
      </c>
      <c r="G396" s="1" t="s">
        <v>41</v>
      </c>
      <c r="H396" s="1" t="s">
        <v>109</v>
      </c>
      <c r="I396" s="3">
        <v>92</v>
      </c>
      <c r="J396" s="3">
        <v>0</v>
      </c>
      <c r="K396" s="3">
        <v>92</v>
      </c>
      <c r="L396" s="3">
        <v>78.08</v>
      </c>
      <c r="M396" s="3">
        <v>13.92</v>
      </c>
      <c r="N396" s="3">
        <v>99</v>
      </c>
      <c r="O396" s="3">
        <v>0</v>
      </c>
      <c r="P396" s="3">
        <v>99</v>
      </c>
      <c r="Q396" s="3">
        <v>43.88</v>
      </c>
      <c r="R396" s="3">
        <v>0</v>
      </c>
      <c r="S396" s="3">
        <v>55.12</v>
      </c>
      <c r="T396" s="6">
        <f t="shared" si="18"/>
        <v>7</v>
      </c>
      <c r="U396" s="6">
        <f t="shared" si="19"/>
        <v>20.92</v>
      </c>
      <c r="V396" s="9">
        <f t="shared" si="20"/>
        <v>3000</v>
      </c>
      <c r="W396" s="9">
        <f>MID(Table1[[#This Row],[Object]],1,2)*100</f>
        <v>3500</v>
      </c>
      <c r="X396" s="6" t="str">
        <f>VLOOKUP(Table1[[#This Row],[Program]],Program!$A$2:$B$269,2,FALSE)</f>
        <v>PURCHASING AND WAREHOUSING</v>
      </c>
      <c r="Y396" s="6" t="str">
        <f>VLOOKUP(Table1[[#This Row],[2-Digit Object Code]],'Object Codes'!$C$2:$D$861,2,FALSE)</f>
        <v>STATE UNEMPLOYMENT INSURANCE</v>
      </c>
    </row>
    <row r="397" spans="1:25" x14ac:dyDescent="0.25">
      <c r="A397" s="1" t="s">
        <v>8</v>
      </c>
      <c r="B397" s="1" t="s">
        <v>9</v>
      </c>
      <c r="C397" s="1" t="s">
        <v>10</v>
      </c>
      <c r="D397" s="1" t="s">
        <v>11</v>
      </c>
      <c r="E397" s="1" t="s">
        <v>134</v>
      </c>
      <c r="F397" s="1" t="s">
        <v>12</v>
      </c>
      <c r="G397" s="1" t="s">
        <v>42</v>
      </c>
      <c r="H397" s="1" t="s">
        <v>109</v>
      </c>
      <c r="I397" s="3">
        <v>61</v>
      </c>
      <c r="J397" s="3">
        <v>0</v>
      </c>
      <c r="K397" s="3">
        <v>61</v>
      </c>
      <c r="L397" s="3">
        <v>52.63</v>
      </c>
      <c r="M397" s="3">
        <v>8.3699999999999992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6">
        <f t="shared" si="18"/>
        <v>-61</v>
      </c>
      <c r="U397" s="6">
        <f t="shared" si="19"/>
        <v>-52.63</v>
      </c>
      <c r="V397" s="9">
        <f t="shared" si="20"/>
        <v>3000</v>
      </c>
      <c r="W397" s="9">
        <f>MID(Table1[[#This Row],[Object]],1,2)*100</f>
        <v>3500</v>
      </c>
      <c r="X397" s="6" t="str">
        <f>VLOOKUP(Table1[[#This Row],[Program]],Program!$A$2:$B$269,2,FALSE)</f>
        <v>PURCHASING AND WAREHOUSING</v>
      </c>
      <c r="Y397" s="6" t="str">
        <f>VLOOKUP(Table1[[#This Row],[2-Digit Object Code]],'Object Codes'!$C$2:$D$861,2,FALSE)</f>
        <v>STATE UNEMPLOYMENT INSURANCE</v>
      </c>
    </row>
    <row r="398" spans="1:25" x14ac:dyDescent="0.25">
      <c r="A398" s="1" t="s">
        <v>8</v>
      </c>
      <c r="B398" s="1" t="s">
        <v>9</v>
      </c>
      <c r="C398" s="1" t="s">
        <v>10</v>
      </c>
      <c r="D398" s="1" t="s">
        <v>11</v>
      </c>
      <c r="E398" s="1" t="s">
        <v>134</v>
      </c>
      <c r="F398" s="1" t="s">
        <v>12</v>
      </c>
      <c r="G398" s="1" t="s">
        <v>43</v>
      </c>
      <c r="H398" s="1" t="s">
        <v>109</v>
      </c>
      <c r="I398" s="3">
        <v>0</v>
      </c>
      <c r="J398" s="3">
        <v>0</v>
      </c>
      <c r="K398" s="3">
        <v>0</v>
      </c>
      <c r="L398" s="3">
        <v>0.24</v>
      </c>
      <c r="M398" s="3">
        <v>-0.24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6">
        <f t="shared" si="18"/>
        <v>0</v>
      </c>
      <c r="U398" s="6">
        <f t="shared" si="19"/>
        <v>-0.24</v>
      </c>
      <c r="V398" s="9">
        <f t="shared" si="20"/>
        <v>3000</v>
      </c>
      <c r="W398" s="9">
        <f>MID(Table1[[#This Row],[Object]],1,2)*100</f>
        <v>3500</v>
      </c>
      <c r="X398" s="6" t="str">
        <f>VLOOKUP(Table1[[#This Row],[Program]],Program!$A$2:$B$269,2,FALSE)</f>
        <v>PURCHASING AND WAREHOUSING</v>
      </c>
      <c r="Y398" s="6" t="str">
        <f>VLOOKUP(Table1[[#This Row],[2-Digit Object Code]],'Object Codes'!$C$2:$D$861,2,FALSE)</f>
        <v>STATE UNEMPLOYMENT INSURANCE</v>
      </c>
    </row>
    <row r="399" spans="1:25" x14ac:dyDescent="0.25">
      <c r="A399" s="1" t="s">
        <v>8</v>
      </c>
      <c r="B399" s="1" t="s">
        <v>9</v>
      </c>
      <c r="C399" s="1" t="s">
        <v>10</v>
      </c>
      <c r="D399" s="1" t="s">
        <v>11</v>
      </c>
      <c r="E399" s="1" t="s">
        <v>134</v>
      </c>
      <c r="F399" s="1" t="s">
        <v>12</v>
      </c>
      <c r="G399" s="1" t="s">
        <v>44</v>
      </c>
      <c r="H399" s="1" t="s">
        <v>109</v>
      </c>
      <c r="I399" s="3">
        <v>0</v>
      </c>
      <c r="J399" s="3">
        <v>0</v>
      </c>
      <c r="K399" s="3">
        <v>0</v>
      </c>
      <c r="L399" s="3">
        <v>125</v>
      </c>
      <c r="M399" s="3">
        <v>-125</v>
      </c>
      <c r="N399" s="3">
        <v>1500</v>
      </c>
      <c r="O399" s="3">
        <v>0</v>
      </c>
      <c r="P399" s="3">
        <v>1500</v>
      </c>
      <c r="Q399" s="3">
        <v>625</v>
      </c>
      <c r="R399" s="3">
        <v>0</v>
      </c>
      <c r="S399" s="3">
        <v>875</v>
      </c>
      <c r="T399" s="6">
        <f t="shared" si="18"/>
        <v>1500</v>
      </c>
      <c r="U399" s="6">
        <f t="shared" si="19"/>
        <v>1375</v>
      </c>
      <c r="V399" s="9">
        <f t="shared" si="20"/>
        <v>3000</v>
      </c>
      <c r="W399" s="9">
        <f>MID(Table1[[#This Row],[Object]],1,2)*100</f>
        <v>3600</v>
      </c>
      <c r="X399" s="6" t="str">
        <f>VLOOKUP(Table1[[#This Row],[Program]],Program!$A$2:$B$269,2,FALSE)</f>
        <v>PURCHASING AND WAREHOUSING</v>
      </c>
      <c r="Y399" s="6" t="str">
        <f>VLOOKUP(Table1[[#This Row],[2-Digit Object Code]],'Object Codes'!$C$2:$D$861,2,FALSE)</f>
        <v>WORKERS COMPENSATION INSURANCE</v>
      </c>
    </row>
    <row r="400" spans="1:25" x14ac:dyDescent="0.25">
      <c r="A400" s="1" t="s">
        <v>8</v>
      </c>
      <c r="B400" s="1" t="s">
        <v>9</v>
      </c>
      <c r="C400" s="1" t="s">
        <v>10</v>
      </c>
      <c r="D400" s="1" t="s">
        <v>11</v>
      </c>
      <c r="E400" s="1" t="s">
        <v>134</v>
      </c>
      <c r="F400" s="1" t="s">
        <v>12</v>
      </c>
      <c r="G400" s="1" t="s">
        <v>45</v>
      </c>
      <c r="H400" s="1" t="s">
        <v>109</v>
      </c>
      <c r="I400" s="3">
        <v>5850</v>
      </c>
      <c r="J400" s="3">
        <v>0</v>
      </c>
      <c r="K400" s="3">
        <v>5850</v>
      </c>
      <c r="L400" s="3">
        <v>5225</v>
      </c>
      <c r="M400" s="3">
        <v>625</v>
      </c>
      <c r="N400" s="3">
        <v>5850</v>
      </c>
      <c r="O400" s="3">
        <v>0</v>
      </c>
      <c r="P400" s="3">
        <v>5850</v>
      </c>
      <c r="Q400" s="3">
        <v>2312.5</v>
      </c>
      <c r="R400" s="3">
        <v>0</v>
      </c>
      <c r="S400" s="3">
        <v>3537.5</v>
      </c>
      <c r="T400" s="6">
        <f t="shared" si="18"/>
        <v>0</v>
      </c>
      <c r="U400" s="6">
        <f t="shared" si="19"/>
        <v>625</v>
      </c>
      <c r="V400" s="9">
        <f t="shared" si="20"/>
        <v>3000</v>
      </c>
      <c r="W400" s="9">
        <f>MID(Table1[[#This Row],[Object]],1,2)*100</f>
        <v>3600</v>
      </c>
      <c r="X400" s="6" t="str">
        <f>VLOOKUP(Table1[[#This Row],[Program]],Program!$A$2:$B$269,2,FALSE)</f>
        <v>PURCHASING AND WAREHOUSING</v>
      </c>
      <c r="Y400" s="6" t="str">
        <f>VLOOKUP(Table1[[#This Row],[2-Digit Object Code]],'Object Codes'!$C$2:$D$861,2,FALSE)</f>
        <v>WORKERS COMPENSATION INSURANCE</v>
      </c>
    </row>
    <row r="401" spans="1:25" x14ac:dyDescent="0.25">
      <c r="A401" s="1" t="s">
        <v>8</v>
      </c>
      <c r="B401" s="1" t="s">
        <v>9</v>
      </c>
      <c r="C401" s="1" t="s">
        <v>10</v>
      </c>
      <c r="D401" s="1" t="s">
        <v>11</v>
      </c>
      <c r="E401" s="1" t="s">
        <v>134</v>
      </c>
      <c r="F401" s="1" t="s">
        <v>12</v>
      </c>
      <c r="G401" s="1" t="s">
        <v>46</v>
      </c>
      <c r="H401" s="1" t="s">
        <v>109</v>
      </c>
      <c r="I401" s="3">
        <v>1500</v>
      </c>
      <c r="J401" s="3">
        <v>0</v>
      </c>
      <c r="K401" s="3">
        <v>1500</v>
      </c>
      <c r="L401" s="3">
        <v>1250</v>
      </c>
      <c r="M401" s="3">
        <v>250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6">
        <f t="shared" si="18"/>
        <v>-1500</v>
      </c>
      <c r="U401" s="6">
        <f t="shared" si="19"/>
        <v>-1250</v>
      </c>
      <c r="V401" s="9">
        <f t="shared" si="20"/>
        <v>3000</v>
      </c>
      <c r="W401" s="9">
        <f>MID(Table1[[#This Row],[Object]],1,2)*100</f>
        <v>3600</v>
      </c>
      <c r="X401" s="6" t="str">
        <f>VLOOKUP(Table1[[#This Row],[Program]],Program!$A$2:$B$269,2,FALSE)</f>
        <v>PURCHASING AND WAREHOUSING</v>
      </c>
      <c r="Y401" s="6" t="str">
        <f>VLOOKUP(Table1[[#This Row],[2-Digit Object Code]],'Object Codes'!$C$2:$D$861,2,FALSE)</f>
        <v>WORKERS COMPENSATION INSURANCE</v>
      </c>
    </row>
    <row r="402" spans="1:25" x14ac:dyDescent="0.25">
      <c r="A402" s="1" t="s">
        <v>8</v>
      </c>
      <c r="B402" s="1" t="s">
        <v>9</v>
      </c>
      <c r="C402" s="1" t="s">
        <v>10</v>
      </c>
      <c r="D402" s="1" t="s">
        <v>11</v>
      </c>
      <c r="E402" s="1" t="s">
        <v>134</v>
      </c>
      <c r="F402" s="1" t="s">
        <v>12</v>
      </c>
      <c r="G402" s="1" t="s">
        <v>47</v>
      </c>
      <c r="H402" s="1" t="s">
        <v>109</v>
      </c>
      <c r="I402" s="3">
        <v>0</v>
      </c>
      <c r="J402" s="3">
        <v>0</v>
      </c>
      <c r="K402" s="3">
        <v>0</v>
      </c>
      <c r="L402" s="3">
        <v>8.2799999999999994</v>
      </c>
      <c r="M402" s="3">
        <v>-8.2799999999999994</v>
      </c>
      <c r="N402" s="3">
        <v>50</v>
      </c>
      <c r="O402" s="3">
        <v>0</v>
      </c>
      <c r="P402" s="3">
        <v>50</v>
      </c>
      <c r="Q402" s="3">
        <v>20.7</v>
      </c>
      <c r="R402" s="3">
        <v>0</v>
      </c>
      <c r="S402" s="3">
        <v>29.3</v>
      </c>
      <c r="T402" s="6">
        <f t="shared" si="18"/>
        <v>50</v>
      </c>
      <c r="U402" s="6">
        <f t="shared" si="19"/>
        <v>41.72</v>
      </c>
      <c r="V402" s="9">
        <f t="shared" si="20"/>
        <v>3000</v>
      </c>
      <c r="W402" s="9">
        <f>MID(Table1[[#This Row],[Object]],1,2)*100</f>
        <v>3900</v>
      </c>
      <c r="X402" s="6" t="str">
        <f>VLOOKUP(Table1[[#This Row],[Program]],Program!$A$2:$B$269,2,FALSE)</f>
        <v>PURCHASING AND WAREHOUSING</v>
      </c>
      <c r="Y402" s="6" t="str">
        <f>VLOOKUP(Table1[[#This Row],[2-Digit Object Code]],'Object Codes'!$C$2:$D$861,2,FALSE)</f>
        <v>OTHER BENEFITS</v>
      </c>
    </row>
    <row r="403" spans="1:25" x14ac:dyDescent="0.25">
      <c r="A403" s="1" t="s">
        <v>8</v>
      </c>
      <c r="B403" s="1" t="s">
        <v>9</v>
      </c>
      <c r="C403" s="1" t="s">
        <v>10</v>
      </c>
      <c r="D403" s="1" t="s">
        <v>11</v>
      </c>
      <c r="E403" s="1" t="s">
        <v>134</v>
      </c>
      <c r="F403" s="1" t="s">
        <v>12</v>
      </c>
      <c r="G403" s="1" t="s">
        <v>48</v>
      </c>
      <c r="H403" s="1" t="s">
        <v>109</v>
      </c>
      <c r="I403" s="3">
        <v>194</v>
      </c>
      <c r="J403" s="3">
        <v>0</v>
      </c>
      <c r="K403" s="3">
        <v>194</v>
      </c>
      <c r="L403" s="3">
        <v>168.96</v>
      </c>
      <c r="M403" s="3">
        <v>25.04</v>
      </c>
      <c r="N403" s="3">
        <v>194</v>
      </c>
      <c r="O403" s="3">
        <v>0</v>
      </c>
      <c r="P403" s="3">
        <v>194</v>
      </c>
      <c r="Q403" s="3">
        <v>76.61</v>
      </c>
      <c r="R403" s="3">
        <v>0</v>
      </c>
      <c r="S403" s="3">
        <v>117.39</v>
      </c>
      <c r="T403" s="6">
        <f t="shared" si="18"/>
        <v>0</v>
      </c>
      <c r="U403" s="6">
        <f t="shared" si="19"/>
        <v>25.039999999999992</v>
      </c>
      <c r="V403" s="9">
        <f t="shared" si="20"/>
        <v>3000</v>
      </c>
      <c r="W403" s="9">
        <f>MID(Table1[[#This Row],[Object]],1,2)*100</f>
        <v>3900</v>
      </c>
      <c r="X403" s="6" t="str">
        <f>VLOOKUP(Table1[[#This Row],[Program]],Program!$A$2:$B$269,2,FALSE)</f>
        <v>PURCHASING AND WAREHOUSING</v>
      </c>
      <c r="Y403" s="6" t="str">
        <f>VLOOKUP(Table1[[#This Row],[2-Digit Object Code]],'Object Codes'!$C$2:$D$861,2,FALSE)</f>
        <v>OTHER BENEFITS</v>
      </c>
    </row>
    <row r="404" spans="1:25" x14ac:dyDescent="0.25">
      <c r="A404" s="1" t="s">
        <v>8</v>
      </c>
      <c r="B404" s="1" t="s">
        <v>9</v>
      </c>
      <c r="C404" s="1" t="s">
        <v>10</v>
      </c>
      <c r="D404" s="1" t="s">
        <v>11</v>
      </c>
      <c r="E404" s="1" t="s">
        <v>134</v>
      </c>
      <c r="F404" s="1" t="s">
        <v>12</v>
      </c>
      <c r="G404" s="1" t="s">
        <v>49</v>
      </c>
      <c r="H404" s="1" t="s">
        <v>109</v>
      </c>
      <c r="I404" s="3">
        <v>50</v>
      </c>
      <c r="J404" s="3">
        <v>0</v>
      </c>
      <c r="K404" s="3">
        <v>50</v>
      </c>
      <c r="L404" s="3">
        <v>41.4</v>
      </c>
      <c r="M404" s="3">
        <v>8.6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6">
        <f t="shared" si="18"/>
        <v>-50</v>
      </c>
      <c r="U404" s="6">
        <f t="shared" si="19"/>
        <v>-41.4</v>
      </c>
      <c r="V404" s="9">
        <f t="shared" si="20"/>
        <v>3000</v>
      </c>
      <c r="W404" s="9">
        <f>MID(Table1[[#This Row],[Object]],1,2)*100</f>
        <v>3900</v>
      </c>
      <c r="X404" s="6" t="str">
        <f>VLOOKUP(Table1[[#This Row],[Program]],Program!$A$2:$B$269,2,FALSE)</f>
        <v>PURCHASING AND WAREHOUSING</v>
      </c>
      <c r="Y404" s="6" t="str">
        <f>VLOOKUP(Table1[[#This Row],[2-Digit Object Code]],'Object Codes'!$C$2:$D$861,2,FALSE)</f>
        <v>OTHER BENEFITS</v>
      </c>
    </row>
    <row r="405" spans="1:25" x14ac:dyDescent="0.25">
      <c r="A405" s="1" t="s">
        <v>8</v>
      </c>
      <c r="B405" s="1" t="s">
        <v>9</v>
      </c>
      <c r="C405" s="1" t="s">
        <v>10</v>
      </c>
      <c r="D405" s="1" t="s">
        <v>11</v>
      </c>
      <c r="E405" s="1" t="s">
        <v>134</v>
      </c>
      <c r="F405" s="1" t="s">
        <v>12</v>
      </c>
      <c r="G405" s="1" t="s">
        <v>50</v>
      </c>
      <c r="H405" s="1" t="s">
        <v>109</v>
      </c>
      <c r="I405" s="3">
        <v>0</v>
      </c>
      <c r="J405" s="3">
        <v>0</v>
      </c>
      <c r="K405" s="3">
        <v>0</v>
      </c>
      <c r="L405" s="3">
        <v>4</v>
      </c>
      <c r="M405" s="3">
        <v>-4</v>
      </c>
      <c r="N405" s="3">
        <v>24</v>
      </c>
      <c r="O405" s="3">
        <v>0</v>
      </c>
      <c r="P405" s="3">
        <v>24</v>
      </c>
      <c r="Q405" s="3">
        <v>10</v>
      </c>
      <c r="R405" s="3">
        <v>0</v>
      </c>
      <c r="S405" s="3">
        <v>14</v>
      </c>
      <c r="T405" s="6">
        <f t="shared" si="18"/>
        <v>24</v>
      </c>
      <c r="U405" s="6">
        <f t="shared" si="19"/>
        <v>20</v>
      </c>
      <c r="V405" s="9">
        <f t="shared" si="20"/>
        <v>3000</v>
      </c>
      <c r="W405" s="9">
        <f>MID(Table1[[#This Row],[Object]],1,2)*100</f>
        <v>3900</v>
      </c>
      <c r="X405" s="6" t="str">
        <f>VLOOKUP(Table1[[#This Row],[Program]],Program!$A$2:$B$269,2,FALSE)</f>
        <v>PURCHASING AND WAREHOUSING</v>
      </c>
      <c r="Y405" s="6" t="str">
        <f>VLOOKUP(Table1[[#This Row],[2-Digit Object Code]],'Object Codes'!$C$2:$D$861,2,FALSE)</f>
        <v>OTHER BENEFITS</v>
      </c>
    </row>
    <row r="406" spans="1:25" x14ac:dyDescent="0.25">
      <c r="A406" s="1" t="s">
        <v>8</v>
      </c>
      <c r="B406" s="1" t="s">
        <v>9</v>
      </c>
      <c r="C406" s="1" t="s">
        <v>10</v>
      </c>
      <c r="D406" s="1" t="s">
        <v>11</v>
      </c>
      <c r="E406" s="1" t="s">
        <v>134</v>
      </c>
      <c r="F406" s="1" t="s">
        <v>12</v>
      </c>
      <c r="G406" s="1" t="s">
        <v>51</v>
      </c>
      <c r="H406" s="1" t="s">
        <v>109</v>
      </c>
      <c r="I406" s="3">
        <v>94</v>
      </c>
      <c r="J406" s="3">
        <v>0</v>
      </c>
      <c r="K406" s="3">
        <v>94</v>
      </c>
      <c r="L406" s="3">
        <v>81.599999999999994</v>
      </c>
      <c r="M406" s="3">
        <v>12.4</v>
      </c>
      <c r="N406" s="3">
        <v>94</v>
      </c>
      <c r="O406" s="3">
        <v>0</v>
      </c>
      <c r="P406" s="3">
        <v>94</v>
      </c>
      <c r="Q406" s="3">
        <v>37</v>
      </c>
      <c r="R406" s="3">
        <v>0</v>
      </c>
      <c r="S406" s="3">
        <v>57</v>
      </c>
      <c r="T406" s="6">
        <f t="shared" si="18"/>
        <v>0</v>
      </c>
      <c r="U406" s="6">
        <f t="shared" si="19"/>
        <v>12.400000000000006</v>
      </c>
      <c r="V406" s="9">
        <f t="shared" si="20"/>
        <v>3000</v>
      </c>
      <c r="W406" s="9">
        <f>MID(Table1[[#This Row],[Object]],1,2)*100</f>
        <v>3900</v>
      </c>
      <c r="X406" s="6" t="str">
        <f>VLOOKUP(Table1[[#This Row],[Program]],Program!$A$2:$B$269,2,FALSE)</f>
        <v>PURCHASING AND WAREHOUSING</v>
      </c>
      <c r="Y406" s="6" t="str">
        <f>VLOOKUP(Table1[[#This Row],[2-Digit Object Code]],'Object Codes'!$C$2:$D$861,2,FALSE)</f>
        <v>OTHER BENEFITS</v>
      </c>
    </row>
    <row r="407" spans="1:25" x14ac:dyDescent="0.25">
      <c r="A407" s="1" t="s">
        <v>8</v>
      </c>
      <c r="B407" s="1" t="s">
        <v>9</v>
      </c>
      <c r="C407" s="1" t="s">
        <v>10</v>
      </c>
      <c r="D407" s="1" t="s">
        <v>11</v>
      </c>
      <c r="E407" s="1" t="s">
        <v>134</v>
      </c>
      <c r="F407" s="1" t="s">
        <v>12</v>
      </c>
      <c r="G407" s="1" t="s">
        <v>52</v>
      </c>
      <c r="H407" s="1" t="s">
        <v>109</v>
      </c>
      <c r="I407" s="3">
        <v>24</v>
      </c>
      <c r="J407" s="3">
        <v>0</v>
      </c>
      <c r="K407" s="3">
        <v>24</v>
      </c>
      <c r="L407" s="3">
        <v>20</v>
      </c>
      <c r="M407" s="3">
        <v>4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6">
        <f t="shared" si="18"/>
        <v>-24</v>
      </c>
      <c r="U407" s="6">
        <f t="shared" si="19"/>
        <v>-20</v>
      </c>
      <c r="V407" s="9">
        <f t="shared" si="20"/>
        <v>3000</v>
      </c>
      <c r="W407" s="9">
        <f>MID(Table1[[#This Row],[Object]],1,2)*100</f>
        <v>3900</v>
      </c>
      <c r="X407" s="6" t="str">
        <f>VLOOKUP(Table1[[#This Row],[Program]],Program!$A$2:$B$269,2,FALSE)</f>
        <v>PURCHASING AND WAREHOUSING</v>
      </c>
      <c r="Y407" s="6" t="str">
        <f>VLOOKUP(Table1[[#This Row],[2-Digit Object Code]],'Object Codes'!$C$2:$D$861,2,FALSE)</f>
        <v>OTHER BENEFITS</v>
      </c>
    </row>
    <row r="408" spans="1:25" x14ac:dyDescent="0.25">
      <c r="A408" s="1" t="s">
        <v>8</v>
      </c>
      <c r="B408" s="1" t="s">
        <v>9</v>
      </c>
      <c r="C408" s="1" t="s">
        <v>10</v>
      </c>
      <c r="D408" s="1" t="s">
        <v>11</v>
      </c>
      <c r="E408" s="1" t="s">
        <v>134</v>
      </c>
      <c r="F408" s="1" t="s">
        <v>12</v>
      </c>
      <c r="G408" s="1" t="s">
        <v>53</v>
      </c>
      <c r="H408" s="1" t="s">
        <v>109</v>
      </c>
      <c r="I408" s="3">
        <v>150</v>
      </c>
      <c r="J408" s="3">
        <v>0</v>
      </c>
      <c r="K408" s="3">
        <v>150</v>
      </c>
      <c r="L408" s="3">
        <v>0</v>
      </c>
      <c r="M408" s="3">
        <v>150</v>
      </c>
      <c r="N408" s="3">
        <v>150</v>
      </c>
      <c r="O408" s="3">
        <v>0</v>
      </c>
      <c r="P408" s="3">
        <v>150</v>
      </c>
      <c r="Q408" s="3">
        <v>0</v>
      </c>
      <c r="R408" s="3">
        <v>0</v>
      </c>
      <c r="S408" s="3">
        <v>150</v>
      </c>
      <c r="T408" s="6">
        <f t="shared" si="18"/>
        <v>0</v>
      </c>
      <c r="U408" s="6">
        <f t="shared" si="19"/>
        <v>150</v>
      </c>
      <c r="V408" s="9">
        <f t="shared" si="20"/>
        <v>4000</v>
      </c>
      <c r="W408" s="9">
        <f>MID(Table1[[#This Row],[Object]],1,2)*100</f>
        <v>4200</v>
      </c>
      <c r="X408" s="6" t="str">
        <f>VLOOKUP(Table1[[#This Row],[Program]],Program!$A$2:$B$269,2,FALSE)</f>
        <v>PURCHASING AND WAREHOUSING</v>
      </c>
      <c r="Y408" s="6" t="str">
        <f>VLOOKUP(Table1[[#This Row],[2-Digit Object Code]],'Object Codes'!$C$2:$D$861,2,FALSE)</f>
        <v>BOOK,MAGAZINE&amp;PERIOD-DIST.USE</v>
      </c>
    </row>
    <row r="409" spans="1:25" x14ac:dyDescent="0.25">
      <c r="A409" s="1" t="s">
        <v>8</v>
      </c>
      <c r="B409" s="1" t="s">
        <v>9</v>
      </c>
      <c r="C409" s="1" t="s">
        <v>10</v>
      </c>
      <c r="D409" s="1" t="s">
        <v>11</v>
      </c>
      <c r="E409" s="1" t="s">
        <v>134</v>
      </c>
      <c r="F409" s="1" t="s">
        <v>12</v>
      </c>
      <c r="G409" s="1" t="s">
        <v>54</v>
      </c>
      <c r="H409" s="1" t="s">
        <v>109</v>
      </c>
      <c r="I409" s="3">
        <v>100</v>
      </c>
      <c r="J409" s="3">
        <v>0</v>
      </c>
      <c r="K409" s="3">
        <v>100</v>
      </c>
      <c r="L409" s="3">
        <v>0</v>
      </c>
      <c r="M409" s="3">
        <v>100</v>
      </c>
      <c r="N409" s="3">
        <v>100</v>
      </c>
      <c r="O409" s="3">
        <v>0</v>
      </c>
      <c r="P409" s="3">
        <v>100</v>
      </c>
      <c r="Q409" s="3">
        <v>0</v>
      </c>
      <c r="R409" s="3">
        <v>0</v>
      </c>
      <c r="S409" s="3">
        <v>100</v>
      </c>
      <c r="T409" s="6">
        <f t="shared" si="18"/>
        <v>0</v>
      </c>
      <c r="U409" s="6">
        <f t="shared" si="19"/>
        <v>100</v>
      </c>
      <c r="V409" s="9">
        <f t="shared" si="20"/>
        <v>4000</v>
      </c>
      <c r="W409" s="9">
        <f>MID(Table1[[#This Row],[Object]],1,2)*100</f>
        <v>4200</v>
      </c>
      <c r="X409" s="6" t="str">
        <f>VLOOKUP(Table1[[#This Row],[Program]],Program!$A$2:$B$269,2,FALSE)</f>
        <v>PURCHASING AND WAREHOUSING</v>
      </c>
      <c r="Y409" s="6" t="str">
        <f>VLOOKUP(Table1[[#This Row],[2-Digit Object Code]],'Object Codes'!$C$2:$D$861,2,FALSE)</f>
        <v>BOOK,MAGAZINE&amp;PERIOD-DIST.USE</v>
      </c>
    </row>
    <row r="410" spans="1:25" x14ac:dyDescent="0.25">
      <c r="A410" s="1" t="s">
        <v>8</v>
      </c>
      <c r="B410" s="1" t="s">
        <v>9</v>
      </c>
      <c r="C410" s="1" t="s">
        <v>10</v>
      </c>
      <c r="D410" s="1" t="s">
        <v>11</v>
      </c>
      <c r="E410" s="1" t="s">
        <v>134</v>
      </c>
      <c r="F410" s="1" t="s">
        <v>12</v>
      </c>
      <c r="G410" s="1" t="s">
        <v>56</v>
      </c>
      <c r="H410" s="1" t="s">
        <v>109</v>
      </c>
      <c r="I410" s="3">
        <v>3000</v>
      </c>
      <c r="J410" s="3">
        <v>0</v>
      </c>
      <c r="K410" s="3">
        <v>3000</v>
      </c>
      <c r="L410" s="3">
        <v>1523.28</v>
      </c>
      <c r="M410" s="3">
        <v>1476.72</v>
      </c>
      <c r="N410" s="3">
        <v>3000</v>
      </c>
      <c r="O410" s="3">
        <v>0</v>
      </c>
      <c r="P410" s="3">
        <v>3000</v>
      </c>
      <c r="Q410" s="3">
        <v>603.23</v>
      </c>
      <c r="R410" s="3">
        <v>1811.87</v>
      </c>
      <c r="S410" s="3">
        <v>584.9</v>
      </c>
      <c r="T410" s="6">
        <f t="shared" si="18"/>
        <v>0</v>
      </c>
      <c r="U410" s="6">
        <f t="shared" si="19"/>
        <v>1476.72</v>
      </c>
      <c r="V410" s="9">
        <f t="shared" si="20"/>
        <v>4000</v>
      </c>
      <c r="W410" s="9">
        <f>MID(Table1[[#This Row],[Object]],1,2)*100</f>
        <v>4500</v>
      </c>
      <c r="X410" s="6" t="str">
        <f>VLOOKUP(Table1[[#This Row],[Program]],Program!$A$2:$B$269,2,FALSE)</f>
        <v>PURCHASING AND WAREHOUSING</v>
      </c>
      <c r="Y410" s="6" t="str">
        <f>VLOOKUP(Table1[[#This Row],[2-Digit Object Code]],'Object Codes'!$C$2:$D$861,2,FALSE)</f>
        <v>NONINSTRUCTIONAL SUPPLIES</v>
      </c>
    </row>
    <row r="411" spans="1:25" x14ac:dyDescent="0.25">
      <c r="A411" s="1" t="s">
        <v>8</v>
      </c>
      <c r="B411" s="1" t="s">
        <v>9</v>
      </c>
      <c r="C411" s="1" t="s">
        <v>10</v>
      </c>
      <c r="D411" s="1" t="s">
        <v>11</v>
      </c>
      <c r="E411" s="1" t="s">
        <v>134</v>
      </c>
      <c r="F411" s="1" t="s">
        <v>12</v>
      </c>
      <c r="G411" s="1" t="s">
        <v>57</v>
      </c>
      <c r="H411" s="1" t="s">
        <v>109</v>
      </c>
      <c r="I411" s="3">
        <v>10000</v>
      </c>
      <c r="J411" s="3">
        <v>-8000</v>
      </c>
      <c r="K411" s="3">
        <v>2000</v>
      </c>
      <c r="L411" s="3">
        <v>0</v>
      </c>
      <c r="M411" s="3">
        <v>2000</v>
      </c>
      <c r="N411" s="3">
        <v>10000</v>
      </c>
      <c r="O411" s="3">
        <v>0</v>
      </c>
      <c r="P411" s="3">
        <v>10000</v>
      </c>
      <c r="Q411" s="3">
        <v>0</v>
      </c>
      <c r="R411" s="3">
        <v>0</v>
      </c>
      <c r="S411" s="3">
        <v>10000</v>
      </c>
      <c r="T411" s="6">
        <f t="shared" si="18"/>
        <v>0</v>
      </c>
      <c r="U411" s="6">
        <f t="shared" si="19"/>
        <v>10000</v>
      </c>
      <c r="V411" s="9">
        <f t="shared" si="20"/>
        <v>5000</v>
      </c>
      <c r="W411" s="9">
        <f>MID(Table1[[#This Row],[Object]],1,2)*100</f>
        <v>5100</v>
      </c>
      <c r="X411" s="6" t="str">
        <f>VLOOKUP(Table1[[#This Row],[Program]],Program!$A$2:$B$269,2,FALSE)</f>
        <v>PURCHASING AND WAREHOUSING</v>
      </c>
      <c r="Y411" s="6" t="str">
        <f>VLOOKUP(Table1[[#This Row],[2-Digit Object Code]],'Object Codes'!$C$2:$D$861,2,FALSE)</f>
        <v>PERSON&amp;CONSULTANT SVC-DIST USE</v>
      </c>
    </row>
    <row r="412" spans="1:25" x14ac:dyDescent="0.25">
      <c r="A412" s="1" t="s">
        <v>8</v>
      </c>
      <c r="B412" s="1" t="s">
        <v>9</v>
      </c>
      <c r="C412" s="1" t="s">
        <v>10</v>
      </c>
      <c r="D412" s="1" t="s">
        <v>11</v>
      </c>
      <c r="E412" s="1" t="s">
        <v>134</v>
      </c>
      <c r="F412" s="1" t="s">
        <v>12</v>
      </c>
      <c r="G412" s="1" t="s">
        <v>58</v>
      </c>
      <c r="H412" s="1" t="s">
        <v>109</v>
      </c>
      <c r="I412" s="3">
        <v>2000</v>
      </c>
      <c r="J412" s="3">
        <v>0</v>
      </c>
      <c r="K412" s="3">
        <v>2000</v>
      </c>
      <c r="L412" s="3">
        <v>0</v>
      </c>
      <c r="M412" s="3">
        <v>2000</v>
      </c>
      <c r="N412" s="3">
        <v>2000</v>
      </c>
      <c r="O412" s="3">
        <v>0</v>
      </c>
      <c r="P412" s="3">
        <v>2000</v>
      </c>
      <c r="Q412" s="3">
        <v>532.37</v>
      </c>
      <c r="R412" s="3">
        <v>199</v>
      </c>
      <c r="S412" s="3">
        <v>1268.6300000000001</v>
      </c>
      <c r="T412" s="6">
        <f t="shared" si="18"/>
        <v>0</v>
      </c>
      <c r="U412" s="6">
        <f t="shared" si="19"/>
        <v>2000</v>
      </c>
      <c r="V412" s="9">
        <f t="shared" si="20"/>
        <v>5000</v>
      </c>
      <c r="W412" s="9">
        <f>MID(Table1[[#This Row],[Object]],1,2)*100</f>
        <v>5200</v>
      </c>
      <c r="X412" s="6" t="str">
        <f>VLOOKUP(Table1[[#This Row],[Program]],Program!$A$2:$B$269,2,FALSE)</f>
        <v>PURCHASING AND WAREHOUSING</v>
      </c>
      <c r="Y412" s="6" t="str">
        <f>VLOOKUP(Table1[[#This Row],[2-Digit Object Code]],'Object Codes'!$C$2:$D$861,2,FALSE)</f>
        <v>TRAVEL &amp; CONFERENCE EXPENSES</v>
      </c>
    </row>
    <row r="413" spans="1:25" x14ac:dyDescent="0.25">
      <c r="A413" s="1" t="s">
        <v>8</v>
      </c>
      <c r="B413" s="1" t="s">
        <v>9</v>
      </c>
      <c r="C413" s="1" t="s">
        <v>10</v>
      </c>
      <c r="D413" s="1" t="s">
        <v>11</v>
      </c>
      <c r="E413" s="1" t="s">
        <v>134</v>
      </c>
      <c r="F413" s="1" t="s">
        <v>12</v>
      </c>
      <c r="G413" s="1" t="s">
        <v>60</v>
      </c>
      <c r="H413" s="1" t="s">
        <v>109</v>
      </c>
      <c r="I413" s="3">
        <v>600</v>
      </c>
      <c r="J413" s="3">
        <v>0</v>
      </c>
      <c r="K413" s="3">
        <v>600</v>
      </c>
      <c r="L413" s="3">
        <v>600</v>
      </c>
      <c r="M413" s="3">
        <v>0</v>
      </c>
      <c r="N413" s="3">
        <v>600</v>
      </c>
      <c r="O413" s="3">
        <v>0</v>
      </c>
      <c r="P413" s="3">
        <v>600</v>
      </c>
      <c r="Q413" s="3">
        <v>0</v>
      </c>
      <c r="R413" s="3">
        <v>0</v>
      </c>
      <c r="S413" s="3">
        <v>600</v>
      </c>
      <c r="T413" s="6">
        <f t="shared" si="18"/>
        <v>0</v>
      </c>
      <c r="U413" s="6">
        <f t="shared" si="19"/>
        <v>0</v>
      </c>
      <c r="V413" s="9">
        <f t="shared" si="20"/>
        <v>5000</v>
      </c>
      <c r="W413" s="9">
        <f>MID(Table1[[#This Row],[Object]],1,2)*100</f>
        <v>5200</v>
      </c>
      <c r="X413" s="6" t="str">
        <f>VLOOKUP(Table1[[#This Row],[Program]],Program!$A$2:$B$269,2,FALSE)</f>
        <v>PURCHASING AND WAREHOUSING</v>
      </c>
      <c r="Y413" s="6" t="str">
        <f>VLOOKUP(Table1[[#This Row],[2-Digit Object Code]],'Object Codes'!$C$2:$D$861,2,FALSE)</f>
        <v>TRAVEL &amp; CONFERENCE EXPENSES</v>
      </c>
    </row>
    <row r="414" spans="1:25" x14ac:dyDescent="0.25">
      <c r="A414" s="1" t="s">
        <v>8</v>
      </c>
      <c r="B414" s="1" t="s">
        <v>9</v>
      </c>
      <c r="C414" s="1" t="s">
        <v>10</v>
      </c>
      <c r="D414" s="1" t="s">
        <v>11</v>
      </c>
      <c r="E414" s="1" t="s">
        <v>134</v>
      </c>
      <c r="F414" s="1" t="s">
        <v>12</v>
      </c>
      <c r="G414" s="1" t="s">
        <v>61</v>
      </c>
      <c r="H414" s="1" t="s">
        <v>109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600</v>
      </c>
      <c r="O414" s="3">
        <v>0</v>
      </c>
      <c r="P414" s="3">
        <v>600</v>
      </c>
      <c r="Q414" s="3">
        <v>250</v>
      </c>
      <c r="R414" s="3">
        <v>0</v>
      </c>
      <c r="S414" s="3">
        <v>350</v>
      </c>
      <c r="T414" s="6">
        <f t="shared" si="18"/>
        <v>600</v>
      </c>
      <c r="U414" s="6">
        <f t="shared" si="19"/>
        <v>600</v>
      </c>
      <c r="V414" s="9">
        <f t="shared" si="20"/>
        <v>5000</v>
      </c>
      <c r="W414" s="9">
        <f>MID(Table1[[#This Row],[Object]],1,2)*100</f>
        <v>5200</v>
      </c>
      <c r="X414" s="6" t="str">
        <f>VLOOKUP(Table1[[#This Row],[Program]],Program!$A$2:$B$269,2,FALSE)</f>
        <v>PURCHASING AND WAREHOUSING</v>
      </c>
      <c r="Y414" s="6" t="str">
        <f>VLOOKUP(Table1[[#This Row],[2-Digit Object Code]],'Object Codes'!$C$2:$D$861,2,FALSE)</f>
        <v>TRAVEL &amp; CONFERENCE EXPENSES</v>
      </c>
    </row>
    <row r="415" spans="1:25" x14ac:dyDescent="0.25">
      <c r="A415" s="1" t="s">
        <v>8</v>
      </c>
      <c r="B415" s="1" t="s">
        <v>9</v>
      </c>
      <c r="C415" s="1" t="s">
        <v>10</v>
      </c>
      <c r="D415" s="1" t="s">
        <v>11</v>
      </c>
      <c r="E415" s="1" t="s">
        <v>134</v>
      </c>
      <c r="F415" s="1" t="s">
        <v>12</v>
      </c>
      <c r="G415" s="1" t="s">
        <v>62</v>
      </c>
      <c r="H415" s="1" t="s">
        <v>109</v>
      </c>
      <c r="I415" s="3">
        <v>1000</v>
      </c>
      <c r="J415" s="3">
        <v>0</v>
      </c>
      <c r="K415" s="3">
        <v>1000</v>
      </c>
      <c r="L415" s="3">
        <v>561.94000000000005</v>
      </c>
      <c r="M415" s="3">
        <v>438.06</v>
      </c>
      <c r="N415" s="3">
        <v>1000</v>
      </c>
      <c r="O415" s="3">
        <v>0</v>
      </c>
      <c r="P415" s="3">
        <v>1000</v>
      </c>
      <c r="Q415" s="3">
        <v>30.8</v>
      </c>
      <c r="R415" s="3">
        <v>0</v>
      </c>
      <c r="S415" s="3">
        <v>969.2</v>
      </c>
      <c r="T415" s="6">
        <f t="shared" si="18"/>
        <v>0</v>
      </c>
      <c r="U415" s="6">
        <f t="shared" si="19"/>
        <v>438.05999999999995</v>
      </c>
      <c r="V415" s="9">
        <f t="shared" si="20"/>
        <v>5000</v>
      </c>
      <c r="W415" s="9">
        <f>MID(Table1[[#This Row],[Object]],1,2)*100</f>
        <v>5200</v>
      </c>
      <c r="X415" s="6" t="str">
        <f>VLOOKUP(Table1[[#This Row],[Program]],Program!$A$2:$B$269,2,FALSE)</f>
        <v>PURCHASING AND WAREHOUSING</v>
      </c>
      <c r="Y415" s="6" t="str">
        <f>VLOOKUP(Table1[[#This Row],[2-Digit Object Code]],'Object Codes'!$C$2:$D$861,2,FALSE)</f>
        <v>TRAVEL &amp; CONFERENCE EXPENSES</v>
      </c>
    </row>
    <row r="416" spans="1:25" x14ac:dyDescent="0.25">
      <c r="A416" s="1" t="s">
        <v>8</v>
      </c>
      <c r="B416" s="1" t="s">
        <v>9</v>
      </c>
      <c r="C416" s="1" t="s">
        <v>10</v>
      </c>
      <c r="D416" s="1" t="s">
        <v>11</v>
      </c>
      <c r="E416" s="1" t="s">
        <v>134</v>
      </c>
      <c r="F416" s="1" t="s">
        <v>12</v>
      </c>
      <c r="G416" s="1" t="s">
        <v>63</v>
      </c>
      <c r="H416" s="1" t="s">
        <v>109</v>
      </c>
      <c r="I416" s="3">
        <v>1285</v>
      </c>
      <c r="J416" s="3">
        <v>0</v>
      </c>
      <c r="K416" s="3">
        <v>1285</v>
      </c>
      <c r="L416" s="3">
        <v>390</v>
      </c>
      <c r="M416" s="3">
        <v>895</v>
      </c>
      <c r="N416" s="3">
        <v>1285</v>
      </c>
      <c r="O416" s="3">
        <v>0</v>
      </c>
      <c r="P416" s="3">
        <v>1285</v>
      </c>
      <c r="Q416" s="3">
        <v>0</v>
      </c>
      <c r="R416" s="3">
        <v>520</v>
      </c>
      <c r="S416" s="3">
        <v>765</v>
      </c>
      <c r="T416" s="6">
        <f t="shared" si="18"/>
        <v>0</v>
      </c>
      <c r="U416" s="6">
        <f t="shared" si="19"/>
        <v>895</v>
      </c>
      <c r="V416" s="9">
        <f t="shared" si="20"/>
        <v>5000</v>
      </c>
      <c r="W416" s="9">
        <f>MID(Table1[[#This Row],[Object]],1,2)*100</f>
        <v>5300</v>
      </c>
      <c r="X416" s="6" t="str">
        <f>VLOOKUP(Table1[[#This Row],[Program]],Program!$A$2:$B$269,2,FALSE)</f>
        <v>PURCHASING AND WAREHOUSING</v>
      </c>
      <c r="Y416" s="6" t="str">
        <f>VLOOKUP(Table1[[#This Row],[2-Digit Object Code]],'Object Codes'!$C$2:$D$861,2,FALSE)</f>
        <v>POST/DUES/MEMBERSHIPS-DIST.USE</v>
      </c>
    </row>
    <row r="417" spans="1:25" x14ac:dyDescent="0.25">
      <c r="A417" s="1" t="s">
        <v>8</v>
      </c>
      <c r="B417" s="1" t="s">
        <v>9</v>
      </c>
      <c r="C417" s="1" t="s">
        <v>10</v>
      </c>
      <c r="D417" s="1" t="s">
        <v>11</v>
      </c>
      <c r="E417" s="1" t="s">
        <v>134</v>
      </c>
      <c r="F417" s="1" t="s">
        <v>12</v>
      </c>
      <c r="G417" s="1" t="s">
        <v>64</v>
      </c>
      <c r="H417" s="1" t="s">
        <v>109</v>
      </c>
      <c r="I417" s="3">
        <v>1400</v>
      </c>
      <c r="J417" s="3">
        <v>0</v>
      </c>
      <c r="K417" s="3">
        <v>1400</v>
      </c>
      <c r="L417" s="3">
        <v>720.12</v>
      </c>
      <c r="M417" s="3">
        <v>679.88</v>
      </c>
      <c r="N417" s="3">
        <v>1400</v>
      </c>
      <c r="O417" s="3">
        <v>0</v>
      </c>
      <c r="P417" s="3">
        <v>1400</v>
      </c>
      <c r="Q417" s="3">
        <v>363.36</v>
      </c>
      <c r="R417" s="3">
        <v>636.64</v>
      </c>
      <c r="S417" s="3">
        <v>400</v>
      </c>
      <c r="T417" s="6">
        <f t="shared" si="18"/>
        <v>0</v>
      </c>
      <c r="U417" s="6">
        <f t="shared" si="19"/>
        <v>679.88</v>
      </c>
      <c r="V417" s="9">
        <f t="shared" si="20"/>
        <v>5000</v>
      </c>
      <c r="W417" s="9">
        <f>MID(Table1[[#This Row],[Object]],1,2)*100</f>
        <v>5300</v>
      </c>
      <c r="X417" s="6" t="str">
        <f>VLOOKUP(Table1[[#This Row],[Program]],Program!$A$2:$B$269,2,FALSE)</f>
        <v>PURCHASING AND WAREHOUSING</v>
      </c>
      <c r="Y417" s="6" t="str">
        <f>VLOOKUP(Table1[[#This Row],[2-Digit Object Code]],'Object Codes'!$C$2:$D$861,2,FALSE)</f>
        <v>POST/DUES/MEMBERSHIPS-DIST.USE</v>
      </c>
    </row>
    <row r="418" spans="1:25" x14ac:dyDescent="0.25">
      <c r="A418" s="1" t="s">
        <v>8</v>
      </c>
      <c r="B418" s="1" t="s">
        <v>9</v>
      </c>
      <c r="C418" s="1" t="s">
        <v>10</v>
      </c>
      <c r="D418" s="1" t="s">
        <v>11</v>
      </c>
      <c r="E418" s="1" t="s">
        <v>134</v>
      </c>
      <c r="F418" s="1" t="s">
        <v>12</v>
      </c>
      <c r="G418" s="1" t="s">
        <v>106</v>
      </c>
      <c r="H418" s="1" t="s">
        <v>109</v>
      </c>
      <c r="I418" s="3">
        <v>2500</v>
      </c>
      <c r="J418" s="3">
        <v>0</v>
      </c>
      <c r="K418" s="3">
        <v>2500</v>
      </c>
      <c r="L418" s="3">
        <v>0</v>
      </c>
      <c r="M418" s="3">
        <v>2500</v>
      </c>
      <c r="N418" s="3">
        <v>2500</v>
      </c>
      <c r="O418" s="3">
        <v>0</v>
      </c>
      <c r="P418" s="3">
        <v>2500</v>
      </c>
      <c r="Q418" s="3">
        <v>425.5</v>
      </c>
      <c r="R418" s="3">
        <v>1974.5</v>
      </c>
      <c r="S418" s="3">
        <v>100</v>
      </c>
      <c r="T418" s="6">
        <f t="shared" si="18"/>
        <v>0</v>
      </c>
      <c r="U418" s="6">
        <f t="shared" si="19"/>
        <v>2500</v>
      </c>
      <c r="V418" s="9">
        <f t="shared" si="20"/>
        <v>5000</v>
      </c>
      <c r="W418" s="9">
        <f>MID(Table1[[#This Row],[Object]],1,2)*100</f>
        <v>5600</v>
      </c>
      <c r="X418" s="6" t="str">
        <f>VLOOKUP(Table1[[#This Row],[Program]],Program!$A$2:$B$269,2,FALSE)</f>
        <v>PURCHASING AND WAREHOUSING</v>
      </c>
      <c r="Y418" s="6" t="str">
        <f>VLOOKUP(Table1[[#This Row],[2-Digit Object Code]],'Object Codes'!$C$2:$D$861,2,FALSE)</f>
        <v>RENTS,LEASES&amp;REPAIRS-DIST.USE</v>
      </c>
    </row>
    <row r="419" spans="1:25" x14ac:dyDescent="0.25">
      <c r="A419" s="1" t="s">
        <v>8</v>
      </c>
      <c r="B419" s="1" t="s">
        <v>9</v>
      </c>
      <c r="C419" s="1" t="s">
        <v>10</v>
      </c>
      <c r="D419" s="1" t="s">
        <v>11</v>
      </c>
      <c r="E419" s="1" t="s">
        <v>134</v>
      </c>
      <c r="F419" s="1" t="s">
        <v>12</v>
      </c>
      <c r="G419" s="1" t="s">
        <v>94</v>
      </c>
      <c r="H419" s="1" t="s">
        <v>109</v>
      </c>
      <c r="I419" s="3">
        <v>2000</v>
      </c>
      <c r="J419" s="3">
        <v>0</v>
      </c>
      <c r="K419" s="3">
        <v>2000</v>
      </c>
      <c r="L419" s="3">
        <v>1877</v>
      </c>
      <c r="M419" s="3">
        <v>123</v>
      </c>
      <c r="N419" s="3">
        <v>2000</v>
      </c>
      <c r="O419" s="3">
        <v>0</v>
      </c>
      <c r="P419" s="3">
        <v>2000</v>
      </c>
      <c r="Q419" s="3">
        <v>0.8</v>
      </c>
      <c r="R419" s="3">
        <v>2000</v>
      </c>
      <c r="S419" s="3">
        <v>-0.8</v>
      </c>
      <c r="T419" s="6">
        <f t="shared" si="18"/>
        <v>0</v>
      </c>
      <c r="U419" s="6">
        <f t="shared" si="19"/>
        <v>123</v>
      </c>
      <c r="V419" s="9">
        <f t="shared" si="20"/>
        <v>5000</v>
      </c>
      <c r="W419" s="9">
        <f>MID(Table1[[#This Row],[Object]],1,2)*100</f>
        <v>5800</v>
      </c>
      <c r="X419" s="6" t="str">
        <f>VLOOKUP(Table1[[#This Row],[Program]],Program!$A$2:$B$269,2,FALSE)</f>
        <v>PURCHASING AND WAREHOUSING</v>
      </c>
      <c r="Y419" s="6" t="str">
        <f>VLOOKUP(Table1[[#This Row],[2-Digit Object Code]],'Object Codes'!$C$2:$D$861,2,FALSE)</f>
        <v>OTHER OPERATING EXP-DIST. USE</v>
      </c>
    </row>
    <row r="420" spans="1:25" x14ac:dyDescent="0.25">
      <c r="A420" s="1" t="s">
        <v>8</v>
      </c>
      <c r="B420" s="1" t="s">
        <v>9</v>
      </c>
      <c r="C420" s="1" t="s">
        <v>10</v>
      </c>
      <c r="D420" s="1" t="s">
        <v>11</v>
      </c>
      <c r="E420" s="1" t="s">
        <v>134</v>
      </c>
      <c r="F420" s="1" t="s">
        <v>12</v>
      </c>
      <c r="G420" s="1" t="s">
        <v>108</v>
      </c>
      <c r="H420" s="1" t="s">
        <v>109</v>
      </c>
      <c r="I420" s="3">
        <v>4000</v>
      </c>
      <c r="J420" s="3">
        <v>0</v>
      </c>
      <c r="K420" s="3">
        <v>4000</v>
      </c>
      <c r="L420" s="3">
        <v>0</v>
      </c>
      <c r="M420" s="3">
        <v>4000</v>
      </c>
      <c r="N420" s="3">
        <v>2000</v>
      </c>
      <c r="O420" s="3">
        <v>0</v>
      </c>
      <c r="P420" s="3">
        <v>2000</v>
      </c>
      <c r="Q420" s="3">
        <v>0</v>
      </c>
      <c r="R420" s="3">
        <v>0</v>
      </c>
      <c r="S420" s="3">
        <v>2000</v>
      </c>
      <c r="T420" s="6">
        <f t="shared" si="18"/>
        <v>-2000</v>
      </c>
      <c r="U420" s="6">
        <f t="shared" si="19"/>
        <v>2000</v>
      </c>
      <c r="V420" s="9">
        <f t="shared" si="20"/>
        <v>6000</v>
      </c>
      <c r="W420" s="9">
        <f>MID(Table1[[#This Row],[Object]],1,2)*100</f>
        <v>6400</v>
      </c>
      <c r="X420" s="6" t="str">
        <f>VLOOKUP(Table1[[#This Row],[Program]],Program!$A$2:$B$269,2,FALSE)</f>
        <v>PURCHASING AND WAREHOUSING</v>
      </c>
      <c r="Y420" s="6" t="str">
        <f>VLOOKUP(Table1[[#This Row],[2-Digit Object Code]],'Object Codes'!$C$2:$D$861,2,FALSE)</f>
        <v>EQUIP/FURNITURE (EXCLD COMPTR)</v>
      </c>
    </row>
    <row r="421" spans="1:25" x14ac:dyDescent="0.25">
      <c r="A421" s="1" t="s">
        <v>8</v>
      </c>
      <c r="B421" s="1" t="s">
        <v>9</v>
      </c>
      <c r="C421" s="1" t="s">
        <v>10</v>
      </c>
      <c r="D421" s="1" t="s">
        <v>11</v>
      </c>
      <c r="E421" s="1" t="s">
        <v>135</v>
      </c>
      <c r="F421" s="1" t="s">
        <v>12</v>
      </c>
      <c r="G421" s="1" t="s">
        <v>18</v>
      </c>
      <c r="H421" s="1" t="s">
        <v>136</v>
      </c>
      <c r="I421" s="3">
        <v>192048</v>
      </c>
      <c r="J421" s="3">
        <v>0</v>
      </c>
      <c r="K421" s="3">
        <v>192048</v>
      </c>
      <c r="L421" s="3">
        <v>200257.12</v>
      </c>
      <c r="M421" s="3">
        <v>-8209.1200000000008</v>
      </c>
      <c r="N421" s="3">
        <v>271400</v>
      </c>
      <c r="O421" s="3">
        <v>0</v>
      </c>
      <c r="P421" s="3">
        <v>271400</v>
      </c>
      <c r="Q421" s="3">
        <v>112678.95</v>
      </c>
      <c r="R421" s="3">
        <v>0</v>
      </c>
      <c r="S421" s="3">
        <v>158721.04999999999</v>
      </c>
      <c r="T421" s="6">
        <f t="shared" si="18"/>
        <v>79352</v>
      </c>
      <c r="U421" s="6">
        <f t="shared" si="19"/>
        <v>71142.880000000005</v>
      </c>
      <c r="V421" s="9">
        <f t="shared" si="20"/>
        <v>2000</v>
      </c>
      <c r="W421" s="9">
        <f>MID(Table1[[#This Row],[Object]],1,2)*100</f>
        <v>2100</v>
      </c>
      <c r="X421" s="6" t="str">
        <f>VLOOKUP(Table1[[#This Row],[Program]],Program!$A$2:$B$269,2,FALSE)</f>
        <v>DATA PROCESSING</v>
      </c>
      <c r="Y421" s="6" t="str">
        <f>VLOOKUP(Table1[[#This Row],[2-Digit Object Code]],'Object Codes'!$C$2:$D$861,2,FALSE)</f>
        <v>CLASSIFIED MANAGERS-NON-INSTRU</v>
      </c>
    </row>
    <row r="422" spans="1:25" x14ac:dyDescent="0.25">
      <c r="A422" s="1" t="s">
        <v>8</v>
      </c>
      <c r="B422" s="1" t="s">
        <v>9</v>
      </c>
      <c r="C422" s="1" t="s">
        <v>10</v>
      </c>
      <c r="D422" s="1" t="s">
        <v>11</v>
      </c>
      <c r="E422" s="1" t="s">
        <v>135</v>
      </c>
      <c r="F422" s="1" t="s">
        <v>12</v>
      </c>
      <c r="G422" s="1" t="s">
        <v>19</v>
      </c>
      <c r="H422" s="1" t="s">
        <v>136</v>
      </c>
      <c r="I422" s="3">
        <v>977918</v>
      </c>
      <c r="J422" s="3">
        <v>-203000</v>
      </c>
      <c r="K422" s="3">
        <v>774918</v>
      </c>
      <c r="L422" s="3">
        <v>828594.47</v>
      </c>
      <c r="M422" s="3">
        <v>-53676.47</v>
      </c>
      <c r="N422" s="3">
        <v>1211434</v>
      </c>
      <c r="O422" s="3">
        <v>0</v>
      </c>
      <c r="P422" s="3">
        <v>1211434</v>
      </c>
      <c r="Q422" s="3">
        <v>433591.17</v>
      </c>
      <c r="R422" s="3">
        <v>0</v>
      </c>
      <c r="S422" s="3">
        <v>777842.83</v>
      </c>
      <c r="T422" s="6">
        <f t="shared" si="18"/>
        <v>233516</v>
      </c>
      <c r="U422" s="6">
        <f t="shared" si="19"/>
        <v>382839.53</v>
      </c>
      <c r="V422" s="9">
        <f t="shared" si="20"/>
        <v>2000</v>
      </c>
      <c r="W422" s="9">
        <f>MID(Table1[[#This Row],[Object]],1,2)*100</f>
        <v>2100</v>
      </c>
      <c r="X422" s="6" t="str">
        <f>VLOOKUP(Table1[[#This Row],[Program]],Program!$A$2:$B$269,2,FALSE)</f>
        <v>DATA PROCESSING</v>
      </c>
      <c r="Y422" s="6" t="str">
        <f>VLOOKUP(Table1[[#This Row],[2-Digit Object Code]],'Object Codes'!$C$2:$D$861,2,FALSE)</f>
        <v>CLASSIFIED MANAGERS-NON-INSTRU</v>
      </c>
    </row>
    <row r="423" spans="1:25" x14ac:dyDescent="0.25">
      <c r="A423" s="1" t="s">
        <v>8</v>
      </c>
      <c r="B423" s="1" t="s">
        <v>9</v>
      </c>
      <c r="C423" s="1" t="s">
        <v>10</v>
      </c>
      <c r="D423" s="1" t="s">
        <v>11</v>
      </c>
      <c r="E423" s="1" t="s">
        <v>135</v>
      </c>
      <c r="F423" s="1" t="s">
        <v>12</v>
      </c>
      <c r="G423" s="1" t="s">
        <v>99</v>
      </c>
      <c r="H423" s="1" t="s">
        <v>136</v>
      </c>
      <c r="I423" s="3">
        <v>40000</v>
      </c>
      <c r="J423" s="3">
        <v>0</v>
      </c>
      <c r="K423" s="3">
        <v>40000</v>
      </c>
      <c r="L423" s="3">
        <v>24650.09</v>
      </c>
      <c r="M423" s="3">
        <v>15349.91</v>
      </c>
      <c r="N423" s="3">
        <v>40000</v>
      </c>
      <c r="O423" s="3">
        <v>0</v>
      </c>
      <c r="P423" s="3">
        <v>40000</v>
      </c>
      <c r="Q423" s="3">
        <v>18993.91</v>
      </c>
      <c r="R423" s="3">
        <v>0</v>
      </c>
      <c r="S423" s="3">
        <v>21006.09</v>
      </c>
      <c r="T423" s="6">
        <f t="shared" si="18"/>
        <v>0</v>
      </c>
      <c r="U423" s="6">
        <f t="shared" si="19"/>
        <v>15349.91</v>
      </c>
      <c r="V423" s="9">
        <f t="shared" si="20"/>
        <v>2000</v>
      </c>
      <c r="W423" s="9">
        <f>MID(Table1[[#This Row],[Object]],1,2)*100</f>
        <v>2300</v>
      </c>
      <c r="X423" s="6" t="str">
        <f>VLOOKUP(Table1[[#This Row],[Program]],Program!$A$2:$B$269,2,FALSE)</f>
        <v>DATA PROCESSING</v>
      </c>
      <c r="Y423" s="6" t="str">
        <f>VLOOKUP(Table1[[#This Row],[2-Digit Object Code]],'Object Codes'!$C$2:$D$861,2,FALSE)</f>
        <v>NON-INSTRUCTION HOURLY CLASS.</v>
      </c>
    </row>
    <row r="424" spans="1:25" x14ac:dyDescent="0.25">
      <c r="A424" s="1" t="s">
        <v>8</v>
      </c>
      <c r="B424" s="1" t="s">
        <v>9</v>
      </c>
      <c r="C424" s="1" t="s">
        <v>10</v>
      </c>
      <c r="D424" s="1" t="s">
        <v>11</v>
      </c>
      <c r="E424" s="1" t="s">
        <v>135</v>
      </c>
      <c r="F424" s="1" t="s">
        <v>12</v>
      </c>
      <c r="G424" s="1" t="s">
        <v>21</v>
      </c>
      <c r="H424" s="1" t="s">
        <v>136</v>
      </c>
      <c r="I424" s="3">
        <v>0</v>
      </c>
      <c r="J424" s="3">
        <v>3000</v>
      </c>
      <c r="K424" s="3">
        <v>3000</v>
      </c>
      <c r="L424" s="3">
        <v>28543.29</v>
      </c>
      <c r="M424" s="3">
        <v>-25543.29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6">
        <f t="shared" si="18"/>
        <v>0</v>
      </c>
      <c r="U424" s="6">
        <f t="shared" si="19"/>
        <v>-28543.29</v>
      </c>
      <c r="V424" s="9">
        <f t="shared" si="20"/>
        <v>2000</v>
      </c>
      <c r="W424" s="9">
        <f>MID(Table1[[#This Row],[Object]],1,2)*100</f>
        <v>2300</v>
      </c>
      <c r="X424" s="6" t="str">
        <f>VLOOKUP(Table1[[#This Row],[Program]],Program!$A$2:$B$269,2,FALSE)</f>
        <v>DATA PROCESSING</v>
      </c>
      <c r="Y424" s="6" t="str">
        <f>VLOOKUP(Table1[[#This Row],[2-Digit Object Code]],'Object Codes'!$C$2:$D$861,2,FALSE)</f>
        <v>NON-INSTRUCTION HOURLY CLASS.</v>
      </c>
    </row>
    <row r="425" spans="1:25" x14ac:dyDescent="0.25">
      <c r="A425" s="1" t="s">
        <v>8</v>
      </c>
      <c r="B425" s="1" t="s">
        <v>9</v>
      </c>
      <c r="C425" s="1" t="s">
        <v>10</v>
      </c>
      <c r="D425" s="1" t="s">
        <v>11</v>
      </c>
      <c r="E425" s="1" t="s">
        <v>135</v>
      </c>
      <c r="F425" s="1" t="s">
        <v>12</v>
      </c>
      <c r="G425" s="1" t="s">
        <v>22</v>
      </c>
      <c r="H425" s="1" t="s">
        <v>136</v>
      </c>
      <c r="I425" s="3">
        <v>3500</v>
      </c>
      <c r="J425" s="3">
        <v>0</v>
      </c>
      <c r="K425" s="3">
        <v>3500</v>
      </c>
      <c r="L425" s="3">
        <v>24412.25</v>
      </c>
      <c r="M425" s="3">
        <v>-20912.25</v>
      </c>
      <c r="N425" s="3">
        <v>0</v>
      </c>
      <c r="O425" s="3">
        <v>0</v>
      </c>
      <c r="P425" s="3">
        <v>0</v>
      </c>
      <c r="Q425" s="3">
        <v>23920.01</v>
      </c>
      <c r="R425" s="3">
        <v>0</v>
      </c>
      <c r="S425" s="3">
        <v>-23920.01</v>
      </c>
      <c r="T425" s="6">
        <f t="shared" si="18"/>
        <v>-3500</v>
      </c>
      <c r="U425" s="6">
        <f t="shared" si="19"/>
        <v>-24412.25</v>
      </c>
      <c r="V425" s="9">
        <f t="shared" si="20"/>
        <v>2000</v>
      </c>
      <c r="W425" s="9">
        <f>MID(Table1[[#This Row],[Object]],1,2)*100</f>
        <v>2300</v>
      </c>
      <c r="X425" s="6" t="str">
        <f>VLOOKUP(Table1[[#This Row],[Program]],Program!$A$2:$B$269,2,FALSE)</f>
        <v>DATA PROCESSING</v>
      </c>
      <c r="Y425" s="6" t="str">
        <f>VLOOKUP(Table1[[#This Row],[2-Digit Object Code]],'Object Codes'!$C$2:$D$861,2,FALSE)</f>
        <v>NON-INSTRUCTION HOURLY CLASS.</v>
      </c>
    </row>
    <row r="426" spans="1:25" x14ac:dyDescent="0.25">
      <c r="A426" s="1" t="s">
        <v>8</v>
      </c>
      <c r="B426" s="1" t="s">
        <v>9</v>
      </c>
      <c r="C426" s="1" t="s">
        <v>10</v>
      </c>
      <c r="D426" s="1" t="s">
        <v>11</v>
      </c>
      <c r="E426" s="1" t="s">
        <v>135</v>
      </c>
      <c r="F426" s="1" t="s">
        <v>12</v>
      </c>
      <c r="G426" s="1" t="s">
        <v>23</v>
      </c>
      <c r="H426" s="1" t="s">
        <v>136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1964.88</v>
      </c>
      <c r="R426" s="3">
        <v>0</v>
      </c>
      <c r="S426" s="3">
        <v>-1964.88</v>
      </c>
      <c r="T426" s="6">
        <f t="shared" si="18"/>
        <v>0</v>
      </c>
      <c r="U426" s="6">
        <f t="shared" si="19"/>
        <v>0</v>
      </c>
      <c r="V426" s="9">
        <f t="shared" si="20"/>
        <v>3000</v>
      </c>
      <c r="W426" s="9">
        <f>MID(Table1[[#This Row],[Object]],1,2)*100</f>
        <v>3100</v>
      </c>
      <c r="X426" s="6" t="str">
        <f>VLOOKUP(Table1[[#This Row],[Program]],Program!$A$2:$B$269,2,FALSE)</f>
        <v>DATA PROCESSING</v>
      </c>
      <c r="Y426" s="6" t="str">
        <f>VLOOKUP(Table1[[#This Row],[2-Digit Object Code]],'Object Codes'!$C$2:$D$861,2,FALSE)</f>
        <v>CERTIFICATED RETIREMENT</v>
      </c>
    </row>
    <row r="427" spans="1:25" x14ac:dyDescent="0.25">
      <c r="A427" s="1" t="s">
        <v>8</v>
      </c>
      <c r="B427" s="1" t="s">
        <v>9</v>
      </c>
      <c r="C427" s="1" t="s">
        <v>10</v>
      </c>
      <c r="D427" s="1" t="s">
        <v>11</v>
      </c>
      <c r="E427" s="1" t="s">
        <v>135</v>
      </c>
      <c r="F427" s="1" t="s">
        <v>12</v>
      </c>
      <c r="G427" s="1" t="s">
        <v>24</v>
      </c>
      <c r="H427" s="1" t="s">
        <v>136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1.33</v>
      </c>
      <c r="R427" s="3">
        <v>0</v>
      </c>
      <c r="S427" s="3">
        <v>-1.33</v>
      </c>
      <c r="T427" s="6">
        <f t="shared" si="18"/>
        <v>0</v>
      </c>
      <c r="U427" s="6">
        <f t="shared" si="19"/>
        <v>0</v>
      </c>
      <c r="V427" s="9">
        <f t="shared" si="20"/>
        <v>3000</v>
      </c>
      <c r="W427" s="9">
        <f>MID(Table1[[#This Row],[Object]],1,2)*100</f>
        <v>3100</v>
      </c>
      <c r="X427" s="6" t="str">
        <f>VLOOKUP(Table1[[#This Row],[Program]],Program!$A$2:$B$269,2,FALSE)</f>
        <v>DATA PROCESSING</v>
      </c>
      <c r="Y427" s="6" t="str">
        <f>VLOOKUP(Table1[[#This Row],[2-Digit Object Code]],'Object Codes'!$C$2:$D$861,2,FALSE)</f>
        <v>CERTIFICATED RETIREMENT</v>
      </c>
    </row>
    <row r="428" spans="1:25" x14ac:dyDescent="0.25">
      <c r="A428" s="1" t="s">
        <v>8</v>
      </c>
      <c r="B428" s="1" t="s">
        <v>9</v>
      </c>
      <c r="C428" s="1" t="s">
        <v>10</v>
      </c>
      <c r="D428" s="1" t="s">
        <v>11</v>
      </c>
      <c r="E428" s="1" t="s">
        <v>135</v>
      </c>
      <c r="F428" s="1" t="s">
        <v>12</v>
      </c>
      <c r="G428" s="1" t="s">
        <v>26</v>
      </c>
      <c r="H428" s="1" t="s">
        <v>136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5.32</v>
      </c>
      <c r="R428" s="3">
        <v>0</v>
      </c>
      <c r="S428" s="3">
        <v>-5.32</v>
      </c>
      <c r="T428" s="6">
        <f t="shared" si="18"/>
        <v>0</v>
      </c>
      <c r="U428" s="6">
        <f t="shared" si="19"/>
        <v>0</v>
      </c>
      <c r="V428" s="9">
        <f t="shared" si="20"/>
        <v>3000</v>
      </c>
      <c r="W428" s="9">
        <f>MID(Table1[[#This Row],[Object]],1,2)*100</f>
        <v>3100</v>
      </c>
      <c r="X428" s="6" t="str">
        <f>VLOOKUP(Table1[[#This Row],[Program]],Program!$A$2:$B$269,2,FALSE)</f>
        <v>DATA PROCESSING</v>
      </c>
      <c r="Y428" s="6" t="str">
        <f>VLOOKUP(Table1[[#This Row],[2-Digit Object Code]],'Object Codes'!$C$2:$D$861,2,FALSE)</f>
        <v>CERTIFICATED RETIREMENT</v>
      </c>
    </row>
    <row r="429" spans="1:25" x14ac:dyDescent="0.25">
      <c r="A429" s="1" t="s">
        <v>8</v>
      </c>
      <c r="B429" s="1" t="s">
        <v>9</v>
      </c>
      <c r="C429" s="1" t="s">
        <v>10</v>
      </c>
      <c r="D429" s="1" t="s">
        <v>11</v>
      </c>
      <c r="E429" s="1" t="s">
        <v>135</v>
      </c>
      <c r="F429" s="1" t="s">
        <v>12</v>
      </c>
      <c r="G429" s="1" t="s">
        <v>27</v>
      </c>
      <c r="H429" s="1" t="s">
        <v>136</v>
      </c>
      <c r="I429" s="3">
        <v>21973</v>
      </c>
      <c r="J429" s="3">
        <v>0</v>
      </c>
      <c r="K429" s="3">
        <v>21973</v>
      </c>
      <c r="L429" s="3">
        <v>22913.439999999999</v>
      </c>
      <c r="M429" s="3">
        <v>-940.44</v>
      </c>
      <c r="N429" s="3">
        <v>31912</v>
      </c>
      <c r="O429" s="3">
        <v>0</v>
      </c>
      <c r="P429" s="3">
        <v>31912</v>
      </c>
      <c r="Q429" s="3">
        <v>10658.8</v>
      </c>
      <c r="R429" s="3">
        <v>0</v>
      </c>
      <c r="S429" s="3">
        <v>21253.200000000001</v>
      </c>
      <c r="T429" s="6">
        <f t="shared" si="18"/>
        <v>9939</v>
      </c>
      <c r="U429" s="6">
        <f t="shared" si="19"/>
        <v>8998.5600000000013</v>
      </c>
      <c r="V429" s="9">
        <f t="shared" si="20"/>
        <v>3000</v>
      </c>
      <c r="W429" s="9">
        <f>MID(Table1[[#This Row],[Object]],1,2)*100</f>
        <v>3200</v>
      </c>
      <c r="X429" s="6" t="str">
        <f>VLOOKUP(Table1[[#This Row],[Program]],Program!$A$2:$B$269,2,FALSE)</f>
        <v>DATA PROCESSING</v>
      </c>
      <c r="Y429" s="6" t="str">
        <f>VLOOKUP(Table1[[#This Row],[2-Digit Object Code]],'Object Codes'!$C$2:$D$861,2,FALSE)</f>
        <v>CLASSIFIED RETIREMENT</v>
      </c>
    </row>
    <row r="430" spans="1:25" x14ac:dyDescent="0.25">
      <c r="A430" s="1" t="s">
        <v>8</v>
      </c>
      <c r="B430" s="1" t="s">
        <v>9</v>
      </c>
      <c r="C430" s="1" t="s">
        <v>10</v>
      </c>
      <c r="D430" s="1" t="s">
        <v>11</v>
      </c>
      <c r="E430" s="1" t="s">
        <v>135</v>
      </c>
      <c r="F430" s="1" t="s">
        <v>12</v>
      </c>
      <c r="G430" s="1" t="s">
        <v>28</v>
      </c>
      <c r="H430" s="1" t="s">
        <v>136</v>
      </c>
      <c r="I430" s="3">
        <v>112028</v>
      </c>
      <c r="J430" s="3">
        <v>0</v>
      </c>
      <c r="K430" s="3">
        <v>112028</v>
      </c>
      <c r="L430" s="3">
        <v>90666.93</v>
      </c>
      <c r="M430" s="3">
        <v>21361.07</v>
      </c>
      <c r="N430" s="3">
        <v>143173.15</v>
      </c>
      <c r="O430" s="3">
        <v>0</v>
      </c>
      <c r="P430" s="3">
        <v>143173.15</v>
      </c>
      <c r="Q430" s="3">
        <v>57120.23</v>
      </c>
      <c r="R430" s="3">
        <v>0</v>
      </c>
      <c r="S430" s="3">
        <v>86052.92</v>
      </c>
      <c r="T430" s="6">
        <f t="shared" si="18"/>
        <v>31145.149999999994</v>
      </c>
      <c r="U430" s="6">
        <f t="shared" si="19"/>
        <v>52506.22</v>
      </c>
      <c r="V430" s="9">
        <f t="shared" si="20"/>
        <v>3000</v>
      </c>
      <c r="W430" s="9">
        <f>MID(Table1[[#This Row],[Object]],1,2)*100</f>
        <v>3200</v>
      </c>
      <c r="X430" s="6" t="str">
        <f>VLOOKUP(Table1[[#This Row],[Program]],Program!$A$2:$B$269,2,FALSE)</f>
        <v>DATA PROCESSING</v>
      </c>
      <c r="Y430" s="6" t="str">
        <f>VLOOKUP(Table1[[#This Row],[2-Digit Object Code]],'Object Codes'!$C$2:$D$861,2,FALSE)</f>
        <v>CLASSIFIED RETIREMENT</v>
      </c>
    </row>
    <row r="431" spans="1:25" x14ac:dyDescent="0.25">
      <c r="A431" s="1" t="s">
        <v>8</v>
      </c>
      <c r="B431" s="1" t="s">
        <v>9</v>
      </c>
      <c r="C431" s="1" t="s">
        <v>10</v>
      </c>
      <c r="D431" s="1" t="s">
        <v>11</v>
      </c>
      <c r="E431" s="1" t="s">
        <v>135</v>
      </c>
      <c r="F431" s="1" t="s">
        <v>12</v>
      </c>
      <c r="G431" s="1" t="s">
        <v>87</v>
      </c>
      <c r="H431" s="1" t="s">
        <v>136</v>
      </c>
      <c r="I431" s="3">
        <v>11907</v>
      </c>
      <c r="J431" s="3">
        <v>0</v>
      </c>
      <c r="K431" s="3">
        <v>11907</v>
      </c>
      <c r="L431" s="3">
        <v>11961.06</v>
      </c>
      <c r="M431" s="3">
        <v>-54.06</v>
      </c>
      <c r="N431" s="3">
        <v>13526</v>
      </c>
      <c r="O431" s="3">
        <v>0</v>
      </c>
      <c r="P431" s="3">
        <v>13526</v>
      </c>
      <c r="Q431" s="3">
        <v>5540.25</v>
      </c>
      <c r="R431" s="3">
        <v>0</v>
      </c>
      <c r="S431" s="3">
        <v>7985.75</v>
      </c>
      <c r="T431" s="6">
        <f t="shared" si="18"/>
        <v>1619</v>
      </c>
      <c r="U431" s="6">
        <f t="shared" si="19"/>
        <v>1564.9400000000005</v>
      </c>
      <c r="V431" s="9">
        <f t="shared" si="20"/>
        <v>3000</v>
      </c>
      <c r="W431" s="9">
        <f>MID(Table1[[#This Row],[Object]],1,2)*100</f>
        <v>3300</v>
      </c>
      <c r="X431" s="6" t="str">
        <f>VLOOKUP(Table1[[#This Row],[Program]],Program!$A$2:$B$269,2,FALSE)</f>
        <v>DATA PROCESSING</v>
      </c>
      <c r="Y431" s="6" t="str">
        <f>VLOOKUP(Table1[[#This Row],[2-Digit Object Code]],'Object Codes'!$C$2:$D$861,2,FALSE)</f>
        <v>OASDHI/FICA</v>
      </c>
    </row>
    <row r="432" spans="1:25" x14ac:dyDescent="0.25">
      <c r="A432" s="1" t="s">
        <v>8</v>
      </c>
      <c r="B432" s="1" t="s">
        <v>9</v>
      </c>
      <c r="C432" s="1" t="s">
        <v>10</v>
      </c>
      <c r="D432" s="1" t="s">
        <v>11</v>
      </c>
      <c r="E432" s="1" t="s">
        <v>135</v>
      </c>
      <c r="F432" s="1" t="s">
        <v>12</v>
      </c>
      <c r="G432" s="1" t="s">
        <v>29</v>
      </c>
      <c r="H432" s="1" t="s">
        <v>136</v>
      </c>
      <c r="I432" s="3">
        <v>63148</v>
      </c>
      <c r="J432" s="3">
        <v>0</v>
      </c>
      <c r="K432" s="3">
        <v>63148</v>
      </c>
      <c r="L432" s="3">
        <v>50424.88</v>
      </c>
      <c r="M432" s="3">
        <v>12723.12</v>
      </c>
      <c r="N432" s="3">
        <v>77886.539999999994</v>
      </c>
      <c r="O432" s="3">
        <v>0</v>
      </c>
      <c r="P432" s="3">
        <v>77886.539999999994</v>
      </c>
      <c r="Q432" s="3">
        <v>31343.93</v>
      </c>
      <c r="R432" s="3">
        <v>0</v>
      </c>
      <c r="S432" s="3">
        <v>46542.61</v>
      </c>
      <c r="T432" s="6">
        <f t="shared" si="18"/>
        <v>14738.539999999994</v>
      </c>
      <c r="U432" s="6">
        <f t="shared" si="19"/>
        <v>27461.659999999996</v>
      </c>
      <c r="V432" s="9">
        <f t="shared" si="20"/>
        <v>3000</v>
      </c>
      <c r="W432" s="9">
        <f>MID(Table1[[#This Row],[Object]],1,2)*100</f>
        <v>3300</v>
      </c>
      <c r="X432" s="6" t="str">
        <f>VLOOKUP(Table1[[#This Row],[Program]],Program!$A$2:$B$269,2,FALSE)</f>
        <v>DATA PROCESSING</v>
      </c>
      <c r="Y432" s="6" t="str">
        <f>VLOOKUP(Table1[[#This Row],[2-Digit Object Code]],'Object Codes'!$C$2:$D$861,2,FALSE)</f>
        <v>OASDHI/FICA</v>
      </c>
    </row>
    <row r="433" spans="1:25" x14ac:dyDescent="0.25">
      <c r="A433" s="1" t="s">
        <v>8</v>
      </c>
      <c r="B433" s="1" t="s">
        <v>9</v>
      </c>
      <c r="C433" s="1" t="s">
        <v>10</v>
      </c>
      <c r="D433" s="1" t="s">
        <v>11</v>
      </c>
      <c r="E433" s="1" t="s">
        <v>135</v>
      </c>
      <c r="F433" s="1" t="s">
        <v>12</v>
      </c>
      <c r="G433" s="1" t="s">
        <v>30</v>
      </c>
      <c r="H433" s="1" t="s">
        <v>136</v>
      </c>
      <c r="I433" s="3">
        <v>17604</v>
      </c>
      <c r="J433" s="3">
        <v>0</v>
      </c>
      <c r="K433" s="3">
        <v>17604</v>
      </c>
      <c r="L433" s="3">
        <v>15292.74</v>
      </c>
      <c r="M433" s="3">
        <v>2311.2600000000002</v>
      </c>
      <c r="N433" s="3">
        <v>22208.16</v>
      </c>
      <c r="O433" s="3">
        <v>0</v>
      </c>
      <c r="P433" s="3">
        <v>22208.16</v>
      </c>
      <c r="Q433" s="3">
        <v>8966.49</v>
      </c>
      <c r="R433" s="3">
        <v>0</v>
      </c>
      <c r="S433" s="3">
        <v>13241.67</v>
      </c>
      <c r="T433" s="6">
        <f t="shared" si="18"/>
        <v>4604.16</v>
      </c>
      <c r="U433" s="6">
        <f t="shared" si="19"/>
        <v>6915.42</v>
      </c>
      <c r="V433" s="9">
        <f t="shared" si="20"/>
        <v>3000</v>
      </c>
      <c r="W433" s="9">
        <f>MID(Table1[[#This Row],[Object]],1,2)*100</f>
        <v>3300</v>
      </c>
      <c r="X433" s="6" t="str">
        <f>VLOOKUP(Table1[[#This Row],[Program]],Program!$A$2:$B$269,2,FALSE)</f>
        <v>DATA PROCESSING</v>
      </c>
      <c r="Y433" s="6" t="str">
        <f>VLOOKUP(Table1[[#This Row],[2-Digit Object Code]],'Object Codes'!$C$2:$D$861,2,FALSE)</f>
        <v>OASDHI/FICA</v>
      </c>
    </row>
    <row r="434" spans="1:25" x14ac:dyDescent="0.25">
      <c r="A434" s="1" t="s">
        <v>8</v>
      </c>
      <c r="B434" s="1" t="s">
        <v>9</v>
      </c>
      <c r="C434" s="1" t="s">
        <v>10</v>
      </c>
      <c r="D434" s="1" t="s">
        <v>11</v>
      </c>
      <c r="E434" s="1" t="s">
        <v>135</v>
      </c>
      <c r="F434" s="1" t="s">
        <v>12</v>
      </c>
      <c r="G434" s="1" t="s">
        <v>31</v>
      </c>
      <c r="H434" s="1" t="s">
        <v>136</v>
      </c>
      <c r="I434" s="3">
        <v>0</v>
      </c>
      <c r="J434" s="3">
        <v>0</v>
      </c>
      <c r="K434" s="3">
        <v>0</v>
      </c>
      <c r="L434" s="3">
        <v>692.15</v>
      </c>
      <c r="M434" s="3">
        <v>-692.15</v>
      </c>
      <c r="N434" s="3">
        <v>0</v>
      </c>
      <c r="O434" s="3">
        <v>0</v>
      </c>
      <c r="P434" s="3">
        <v>0</v>
      </c>
      <c r="Q434" s="3">
        <v>-19.100000000000001</v>
      </c>
      <c r="R434" s="3">
        <v>0</v>
      </c>
      <c r="S434" s="3">
        <v>19.100000000000001</v>
      </c>
      <c r="T434" s="6">
        <f t="shared" si="18"/>
        <v>0</v>
      </c>
      <c r="U434" s="6">
        <f t="shared" si="19"/>
        <v>-692.15</v>
      </c>
      <c r="V434" s="9">
        <f t="shared" si="20"/>
        <v>3000</v>
      </c>
      <c r="W434" s="9">
        <f>MID(Table1[[#This Row],[Object]],1,2)*100</f>
        <v>3300</v>
      </c>
      <c r="X434" s="6" t="str">
        <f>VLOOKUP(Table1[[#This Row],[Program]],Program!$A$2:$B$269,2,FALSE)</f>
        <v>DATA PROCESSING</v>
      </c>
      <c r="Y434" s="6" t="str">
        <f>VLOOKUP(Table1[[#This Row],[2-Digit Object Code]],'Object Codes'!$C$2:$D$861,2,FALSE)</f>
        <v>OASDHI/FICA</v>
      </c>
    </row>
    <row r="435" spans="1:25" x14ac:dyDescent="0.25">
      <c r="A435" s="1" t="s">
        <v>8</v>
      </c>
      <c r="B435" s="1" t="s">
        <v>9</v>
      </c>
      <c r="C435" s="1" t="s">
        <v>10</v>
      </c>
      <c r="D435" s="1" t="s">
        <v>11</v>
      </c>
      <c r="E435" s="1" t="s">
        <v>135</v>
      </c>
      <c r="F435" s="1" t="s">
        <v>12</v>
      </c>
      <c r="G435" s="1" t="s">
        <v>78</v>
      </c>
      <c r="H435" s="1" t="s">
        <v>136</v>
      </c>
      <c r="I435" s="3">
        <v>46</v>
      </c>
      <c r="J435" s="3">
        <v>0</v>
      </c>
      <c r="K435" s="3">
        <v>46</v>
      </c>
      <c r="L435" s="3">
        <v>0</v>
      </c>
      <c r="M435" s="3">
        <v>46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6">
        <f t="shared" si="18"/>
        <v>-46</v>
      </c>
      <c r="U435" s="6">
        <f t="shared" si="19"/>
        <v>0</v>
      </c>
      <c r="V435" s="9">
        <f t="shared" si="20"/>
        <v>3000</v>
      </c>
      <c r="W435" s="9">
        <f>MID(Table1[[#This Row],[Object]],1,2)*100</f>
        <v>3400</v>
      </c>
      <c r="X435" s="6" t="str">
        <f>VLOOKUP(Table1[[#This Row],[Program]],Program!$A$2:$B$269,2,FALSE)</f>
        <v>DATA PROCESSING</v>
      </c>
      <c r="Y435" s="6" t="str">
        <f>VLOOKUP(Table1[[#This Row],[2-Digit Object Code]],'Object Codes'!$C$2:$D$861,2,FALSE)</f>
        <v>HEALTH AND WELFARE BENEFITS</v>
      </c>
    </row>
    <row r="436" spans="1:25" x14ac:dyDescent="0.25">
      <c r="A436" s="1" t="s">
        <v>8</v>
      </c>
      <c r="B436" s="1" t="s">
        <v>9</v>
      </c>
      <c r="C436" s="1" t="s">
        <v>10</v>
      </c>
      <c r="D436" s="1" t="s">
        <v>11</v>
      </c>
      <c r="E436" s="1" t="s">
        <v>135</v>
      </c>
      <c r="F436" s="1" t="s">
        <v>12</v>
      </c>
      <c r="G436" s="1" t="s">
        <v>32</v>
      </c>
      <c r="H436" s="1" t="s">
        <v>136</v>
      </c>
      <c r="I436" s="3">
        <v>14756</v>
      </c>
      <c r="J436" s="3">
        <v>0</v>
      </c>
      <c r="K436" s="3">
        <v>14756</v>
      </c>
      <c r="L436" s="3">
        <v>10822.59</v>
      </c>
      <c r="M436" s="3">
        <v>3933.41</v>
      </c>
      <c r="N436" s="3">
        <v>16600.13</v>
      </c>
      <c r="O436" s="3">
        <v>0</v>
      </c>
      <c r="P436" s="3">
        <v>16600.13</v>
      </c>
      <c r="Q436" s="3">
        <v>5692.3</v>
      </c>
      <c r="R436" s="3">
        <v>0</v>
      </c>
      <c r="S436" s="3">
        <v>10907.83</v>
      </c>
      <c r="T436" s="6">
        <f t="shared" si="18"/>
        <v>1844.130000000001</v>
      </c>
      <c r="U436" s="6">
        <f t="shared" si="19"/>
        <v>5777.5400000000009</v>
      </c>
      <c r="V436" s="9">
        <f t="shared" si="20"/>
        <v>3000</v>
      </c>
      <c r="W436" s="9">
        <f>MID(Table1[[#This Row],[Object]],1,2)*100</f>
        <v>3400</v>
      </c>
      <c r="X436" s="6" t="str">
        <f>VLOOKUP(Table1[[#This Row],[Program]],Program!$A$2:$B$269,2,FALSE)</f>
        <v>DATA PROCESSING</v>
      </c>
      <c r="Y436" s="6" t="str">
        <f>VLOOKUP(Table1[[#This Row],[2-Digit Object Code]],'Object Codes'!$C$2:$D$861,2,FALSE)</f>
        <v>HEALTH AND WELFARE BENEFITS</v>
      </c>
    </row>
    <row r="437" spans="1:25" x14ac:dyDescent="0.25">
      <c r="A437" s="1" t="s">
        <v>8</v>
      </c>
      <c r="B437" s="1" t="s">
        <v>9</v>
      </c>
      <c r="C437" s="1" t="s">
        <v>10</v>
      </c>
      <c r="D437" s="1" t="s">
        <v>11</v>
      </c>
      <c r="E437" s="1" t="s">
        <v>135</v>
      </c>
      <c r="F437" s="1" t="s">
        <v>12</v>
      </c>
      <c r="G437" s="1" t="s">
        <v>33</v>
      </c>
      <c r="H437" s="1" t="s">
        <v>136</v>
      </c>
      <c r="I437" s="3">
        <v>79543</v>
      </c>
      <c r="J437" s="3">
        <v>0</v>
      </c>
      <c r="K437" s="3">
        <v>79543</v>
      </c>
      <c r="L437" s="3">
        <v>13257.24</v>
      </c>
      <c r="M437" s="3">
        <v>66285.759999999995</v>
      </c>
      <c r="N437" s="3">
        <v>66646.679999999993</v>
      </c>
      <c r="O437" s="3">
        <v>0</v>
      </c>
      <c r="P437" s="3">
        <v>66646.679999999993</v>
      </c>
      <c r="Q437" s="3">
        <v>5846.2</v>
      </c>
      <c r="R437" s="3">
        <v>0</v>
      </c>
      <c r="S437" s="3">
        <v>60800.480000000003</v>
      </c>
      <c r="T437" s="6">
        <f t="shared" si="18"/>
        <v>-12896.320000000007</v>
      </c>
      <c r="U437" s="6">
        <f t="shared" si="19"/>
        <v>53389.439999999995</v>
      </c>
      <c r="V437" s="9">
        <f t="shared" si="20"/>
        <v>3000</v>
      </c>
      <c r="W437" s="9">
        <f>MID(Table1[[#This Row],[Object]],1,2)*100</f>
        <v>3400</v>
      </c>
      <c r="X437" s="6" t="str">
        <f>VLOOKUP(Table1[[#This Row],[Program]],Program!$A$2:$B$269,2,FALSE)</f>
        <v>DATA PROCESSING</v>
      </c>
      <c r="Y437" s="6" t="str">
        <f>VLOOKUP(Table1[[#This Row],[2-Digit Object Code]],'Object Codes'!$C$2:$D$861,2,FALSE)</f>
        <v>HEALTH AND WELFARE BENEFITS</v>
      </c>
    </row>
    <row r="438" spans="1:25" x14ac:dyDescent="0.25">
      <c r="A438" s="1" t="s">
        <v>8</v>
      </c>
      <c r="B438" s="1" t="s">
        <v>9</v>
      </c>
      <c r="C438" s="1" t="s">
        <v>10</v>
      </c>
      <c r="D438" s="1" t="s">
        <v>11</v>
      </c>
      <c r="E438" s="1" t="s">
        <v>135</v>
      </c>
      <c r="F438" s="1" t="s">
        <v>12</v>
      </c>
      <c r="G438" s="1" t="s">
        <v>34</v>
      </c>
      <c r="H438" s="1" t="s">
        <v>136</v>
      </c>
      <c r="I438" s="3">
        <v>13472</v>
      </c>
      <c r="J438" s="3">
        <v>0</v>
      </c>
      <c r="K438" s="3">
        <v>13472</v>
      </c>
      <c r="L438" s="3">
        <v>26944.799999999999</v>
      </c>
      <c r="M438" s="3">
        <v>-13472.8</v>
      </c>
      <c r="N438" s="3">
        <v>14224</v>
      </c>
      <c r="O438" s="3">
        <v>0</v>
      </c>
      <c r="P438" s="3">
        <v>14224</v>
      </c>
      <c r="Q438" s="3">
        <v>11853.1</v>
      </c>
      <c r="R438" s="3">
        <v>0</v>
      </c>
      <c r="S438" s="3">
        <v>2370.9</v>
      </c>
      <c r="T438" s="6">
        <f t="shared" si="18"/>
        <v>752</v>
      </c>
      <c r="U438" s="6">
        <f t="shared" si="19"/>
        <v>-12720.8</v>
      </c>
      <c r="V438" s="9">
        <f t="shared" si="20"/>
        <v>3000</v>
      </c>
      <c r="W438" s="9">
        <f>MID(Table1[[#This Row],[Object]],1,2)*100</f>
        <v>3400</v>
      </c>
      <c r="X438" s="6" t="str">
        <f>VLOOKUP(Table1[[#This Row],[Program]],Program!$A$2:$B$269,2,FALSE)</f>
        <v>DATA PROCESSING</v>
      </c>
      <c r="Y438" s="6" t="str">
        <f>VLOOKUP(Table1[[#This Row],[2-Digit Object Code]],'Object Codes'!$C$2:$D$861,2,FALSE)</f>
        <v>HEALTH AND WELFARE BENEFITS</v>
      </c>
    </row>
    <row r="439" spans="1:25" x14ac:dyDescent="0.25">
      <c r="A439" s="1" t="s">
        <v>8</v>
      </c>
      <c r="B439" s="1" t="s">
        <v>9</v>
      </c>
      <c r="C439" s="1" t="s">
        <v>10</v>
      </c>
      <c r="D439" s="1" t="s">
        <v>11</v>
      </c>
      <c r="E439" s="1" t="s">
        <v>135</v>
      </c>
      <c r="F439" s="1" t="s">
        <v>12</v>
      </c>
      <c r="G439" s="1" t="s">
        <v>35</v>
      </c>
      <c r="H439" s="1" t="s">
        <v>136</v>
      </c>
      <c r="I439" s="3">
        <v>135134</v>
      </c>
      <c r="J439" s="3">
        <v>0</v>
      </c>
      <c r="K439" s="3">
        <v>135134</v>
      </c>
      <c r="L439" s="3">
        <v>129896.57</v>
      </c>
      <c r="M439" s="3">
        <v>5237.43</v>
      </c>
      <c r="N439" s="3">
        <v>161221</v>
      </c>
      <c r="O439" s="3">
        <v>0</v>
      </c>
      <c r="P439" s="3">
        <v>161221</v>
      </c>
      <c r="Q439" s="3">
        <v>67186.649999999994</v>
      </c>
      <c r="R439" s="3">
        <v>0</v>
      </c>
      <c r="S439" s="3">
        <v>94034.35</v>
      </c>
      <c r="T439" s="6">
        <f t="shared" si="18"/>
        <v>26087</v>
      </c>
      <c r="U439" s="6">
        <f t="shared" si="19"/>
        <v>31324.429999999993</v>
      </c>
      <c r="V439" s="9">
        <f t="shared" si="20"/>
        <v>3000</v>
      </c>
      <c r="W439" s="9">
        <f>MID(Table1[[#This Row],[Object]],1,2)*100</f>
        <v>3400</v>
      </c>
      <c r="X439" s="6" t="str">
        <f>VLOOKUP(Table1[[#This Row],[Program]],Program!$A$2:$B$269,2,FALSE)</f>
        <v>DATA PROCESSING</v>
      </c>
      <c r="Y439" s="6" t="str">
        <f>VLOOKUP(Table1[[#This Row],[2-Digit Object Code]],'Object Codes'!$C$2:$D$861,2,FALSE)</f>
        <v>HEALTH AND WELFARE BENEFITS</v>
      </c>
    </row>
    <row r="440" spans="1:25" x14ac:dyDescent="0.25">
      <c r="A440" s="1" t="s">
        <v>8</v>
      </c>
      <c r="B440" s="1" t="s">
        <v>9</v>
      </c>
      <c r="C440" s="1" t="s">
        <v>10</v>
      </c>
      <c r="D440" s="1" t="s">
        <v>11</v>
      </c>
      <c r="E440" s="1" t="s">
        <v>135</v>
      </c>
      <c r="F440" s="1" t="s">
        <v>12</v>
      </c>
      <c r="G440" s="1" t="s">
        <v>36</v>
      </c>
      <c r="H440" s="1" t="s">
        <v>136</v>
      </c>
      <c r="I440" s="3">
        <v>3443</v>
      </c>
      <c r="J440" s="3">
        <v>0</v>
      </c>
      <c r="K440" s="3">
        <v>3443</v>
      </c>
      <c r="L440" s="3">
        <v>2463.9499999999998</v>
      </c>
      <c r="M440" s="3">
        <v>979.05</v>
      </c>
      <c r="N440" s="3">
        <v>3287.55</v>
      </c>
      <c r="O440" s="3">
        <v>0</v>
      </c>
      <c r="P440" s="3">
        <v>3287.55</v>
      </c>
      <c r="Q440" s="3">
        <v>1068.6500000000001</v>
      </c>
      <c r="R440" s="3">
        <v>0</v>
      </c>
      <c r="S440" s="3">
        <v>2218.9</v>
      </c>
      <c r="T440" s="6">
        <f t="shared" si="18"/>
        <v>-155.44999999999982</v>
      </c>
      <c r="U440" s="6">
        <f t="shared" si="19"/>
        <v>823.60000000000036</v>
      </c>
      <c r="V440" s="9">
        <f t="shared" si="20"/>
        <v>3000</v>
      </c>
      <c r="W440" s="9">
        <f>MID(Table1[[#This Row],[Object]],1,2)*100</f>
        <v>3400</v>
      </c>
      <c r="X440" s="6" t="str">
        <f>VLOOKUP(Table1[[#This Row],[Program]],Program!$A$2:$B$269,2,FALSE)</f>
        <v>DATA PROCESSING</v>
      </c>
      <c r="Y440" s="6" t="str">
        <f>VLOOKUP(Table1[[#This Row],[2-Digit Object Code]],'Object Codes'!$C$2:$D$861,2,FALSE)</f>
        <v>HEALTH AND WELFARE BENEFITS</v>
      </c>
    </row>
    <row r="441" spans="1:25" x14ac:dyDescent="0.25">
      <c r="A441" s="1" t="s">
        <v>8</v>
      </c>
      <c r="B441" s="1" t="s">
        <v>9</v>
      </c>
      <c r="C441" s="1" t="s">
        <v>10</v>
      </c>
      <c r="D441" s="1" t="s">
        <v>11</v>
      </c>
      <c r="E441" s="1" t="s">
        <v>135</v>
      </c>
      <c r="F441" s="1" t="s">
        <v>12</v>
      </c>
      <c r="G441" s="1" t="s">
        <v>40</v>
      </c>
      <c r="H441" s="1" t="s">
        <v>136</v>
      </c>
      <c r="I441" s="3">
        <v>96</v>
      </c>
      <c r="J441" s="3">
        <v>0</v>
      </c>
      <c r="K441" s="3">
        <v>96</v>
      </c>
      <c r="L441" s="3">
        <v>96.49</v>
      </c>
      <c r="M441" s="3">
        <v>-0.49</v>
      </c>
      <c r="N441" s="3">
        <v>136</v>
      </c>
      <c r="O441" s="3">
        <v>0</v>
      </c>
      <c r="P441" s="3">
        <v>136</v>
      </c>
      <c r="Q441" s="3">
        <v>55.72</v>
      </c>
      <c r="R441" s="3">
        <v>0</v>
      </c>
      <c r="S441" s="3">
        <v>80.28</v>
      </c>
      <c r="T441" s="6">
        <f t="shared" si="18"/>
        <v>40</v>
      </c>
      <c r="U441" s="6">
        <f t="shared" si="19"/>
        <v>39.510000000000005</v>
      </c>
      <c r="V441" s="9">
        <f t="shared" si="20"/>
        <v>3000</v>
      </c>
      <c r="W441" s="9">
        <f>MID(Table1[[#This Row],[Object]],1,2)*100</f>
        <v>3500</v>
      </c>
      <c r="X441" s="6" t="str">
        <f>VLOOKUP(Table1[[#This Row],[Program]],Program!$A$2:$B$269,2,FALSE)</f>
        <v>DATA PROCESSING</v>
      </c>
      <c r="Y441" s="6" t="str">
        <f>VLOOKUP(Table1[[#This Row],[2-Digit Object Code]],'Object Codes'!$C$2:$D$861,2,FALSE)</f>
        <v>STATE UNEMPLOYMENT INSURANCE</v>
      </c>
    </row>
    <row r="442" spans="1:25" x14ac:dyDescent="0.25">
      <c r="A442" s="1" t="s">
        <v>8</v>
      </c>
      <c r="B442" s="1" t="s">
        <v>9</v>
      </c>
      <c r="C442" s="1" t="s">
        <v>10</v>
      </c>
      <c r="D442" s="1" t="s">
        <v>11</v>
      </c>
      <c r="E442" s="1" t="s">
        <v>135</v>
      </c>
      <c r="F442" s="1" t="s">
        <v>12</v>
      </c>
      <c r="G442" s="1" t="s">
        <v>41</v>
      </c>
      <c r="H442" s="1" t="s">
        <v>136</v>
      </c>
      <c r="I442" s="3">
        <v>511</v>
      </c>
      <c r="J442" s="3">
        <v>0</v>
      </c>
      <c r="K442" s="3">
        <v>511</v>
      </c>
      <c r="L442" s="3">
        <v>430.98</v>
      </c>
      <c r="M442" s="3">
        <v>80.02</v>
      </c>
      <c r="N442" s="3">
        <v>628.12</v>
      </c>
      <c r="O442" s="3">
        <v>0</v>
      </c>
      <c r="P442" s="3">
        <v>628.12</v>
      </c>
      <c r="Q442" s="3">
        <v>249.78</v>
      </c>
      <c r="R442" s="3">
        <v>0</v>
      </c>
      <c r="S442" s="3">
        <v>378.34</v>
      </c>
      <c r="T442" s="6">
        <f t="shared" si="18"/>
        <v>117.12</v>
      </c>
      <c r="U442" s="6">
        <f t="shared" si="19"/>
        <v>197.14</v>
      </c>
      <c r="V442" s="9">
        <f t="shared" si="20"/>
        <v>3000</v>
      </c>
      <c r="W442" s="9">
        <f>MID(Table1[[#This Row],[Object]],1,2)*100</f>
        <v>3500</v>
      </c>
      <c r="X442" s="6" t="str">
        <f>VLOOKUP(Table1[[#This Row],[Program]],Program!$A$2:$B$269,2,FALSE)</f>
        <v>DATA PROCESSING</v>
      </c>
      <c r="Y442" s="6" t="str">
        <f>VLOOKUP(Table1[[#This Row],[2-Digit Object Code]],'Object Codes'!$C$2:$D$861,2,FALSE)</f>
        <v>STATE UNEMPLOYMENT INSURANCE</v>
      </c>
    </row>
    <row r="443" spans="1:25" x14ac:dyDescent="0.25">
      <c r="A443" s="1" t="s">
        <v>8</v>
      </c>
      <c r="B443" s="1" t="s">
        <v>9</v>
      </c>
      <c r="C443" s="1" t="s">
        <v>10</v>
      </c>
      <c r="D443" s="1" t="s">
        <v>11</v>
      </c>
      <c r="E443" s="1" t="s">
        <v>135</v>
      </c>
      <c r="F443" s="1" t="s">
        <v>12</v>
      </c>
      <c r="G443" s="1" t="s">
        <v>42</v>
      </c>
      <c r="H443" s="1" t="s">
        <v>136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2</v>
      </c>
      <c r="O443" s="3">
        <v>0</v>
      </c>
      <c r="P443" s="3">
        <v>2</v>
      </c>
      <c r="Q443" s="3">
        <v>0.7</v>
      </c>
      <c r="R443" s="3">
        <v>0</v>
      </c>
      <c r="S443" s="3">
        <v>1.3</v>
      </c>
      <c r="T443" s="6">
        <f t="shared" si="18"/>
        <v>2</v>
      </c>
      <c r="U443" s="6">
        <f t="shared" si="19"/>
        <v>2</v>
      </c>
      <c r="V443" s="9">
        <f t="shared" si="20"/>
        <v>3000</v>
      </c>
      <c r="W443" s="9">
        <f>MID(Table1[[#This Row],[Object]],1,2)*100</f>
        <v>3500</v>
      </c>
      <c r="X443" s="6" t="str">
        <f>VLOOKUP(Table1[[#This Row],[Program]],Program!$A$2:$B$269,2,FALSE)</f>
        <v>DATA PROCESSING</v>
      </c>
      <c r="Y443" s="6" t="str">
        <f>VLOOKUP(Table1[[#This Row],[2-Digit Object Code]],'Object Codes'!$C$2:$D$861,2,FALSE)</f>
        <v>STATE UNEMPLOYMENT INSURANCE</v>
      </c>
    </row>
    <row r="444" spans="1:25" x14ac:dyDescent="0.25">
      <c r="A444" s="1" t="s">
        <v>8</v>
      </c>
      <c r="B444" s="1" t="s">
        <v>9</v>
      </c>
      <c r="C444" s="1" t="s">
        <v>10</v>
      </c>
      <c r="D444" s="1" t="s">
        <v>11</v>
      </c>
      <c r="E444" s="1" t="s">
        <v>135</v>
      </c>
      <c r="F444" s="1" t="s">
        <v>12</v>
      </c>
      <c r="G444" s="1" t="s">
        <v>43</v>
      </c>
      <c r="H444" s="1" t="s">
        <v>136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0.04</v>
      </c>
      <c r="R444" s="3">
        <v>0</v>
      </c>
      <c r="S444" s="3">
        <v>-0.04</v>
      </c>
      <c r="T444" s="6">
        <f t="shared" si="18"/>
        <v>0</v>
      </c>
      <c r="U444" s="6">
        <f t="shared" si="19"/>
        <v>0</v>
      </c>
      <c r="V444" s="9">
        <f t="shared" si="20"/>
        <v>3000</v>
      </c>
      <c r="W444" s="9">
        <f>MID(Table1[[#This Row],[Object]],1,2)*100</f>
        <v>3500</v>
      </c>
      <c r="X444" s="6" t="str">
        <f>VLOOKUP(Table1[[#This Row],[Program]],Program!$A$2:$B$269,2,FALSE)</f>
        <v>DATA PROCESSING</v>
      </c>
      <c r="Y444" s="6" t="str">
        <f>VLOOKUP(Table1[[#This Row],[2-Digit Object Code]],'Object Codes'!$C$2:$D$861,2,FALSE)</f>
        <v>STATE UNEMPLOYMENT INSURANCE</v>
      </c>
    </row>
    <row r="445" spans="1:25" x14ac:dyDescent="0.25">
      <c r="A445" s="1" t="s">
        <v>8</v>
      </c>
      <c r="B445" s="1" t="s">
        <v>9</v>
      </c>
      <c r="C445" s="1" t="s">
        <v>10</v>
      </c>
      <c r="D445" s="1" t="s">
        <v>11</v>
      </c>
      <c r="E445" s="1" t="s">
        <v>135</v>
      </c>
      <c r="F445" s="1" t="s">
        <v>12</v>
      </c>
      <c r="G445" s="1" t="s">
        <v>44</v>
      </c>
      <c r="H445" s="1" t="s">
        <v>136</v>
      </c>
      <c r="I445" s="3">
        <v>3000</v>
      </c>
      <c r="J445" s="3">
        <v>0</v>
      </c>
      <c r="K445" s="3">
        <v>3000</v>
      </c>
      <c r="L445" s="3">
        <v>2996.33</v>
      </c>
      <c r="M445" s="3">
        <v>3.67</v>
      </c>
      <c r="N445" s="3">
        <v>3447</v>
      </c>
      <c r="O445" s="3">
        <v>0</v>
      </c>
      <c r="P445" s="3">
        <v>3447</v>
      </c>
      <c r="Q445" s="3">
        <v>1437.5</v>
      </c>
      <c r="R445" s="3">
        <v>0</v>
      </c>
      <c r="S445" s="3">
        <v>2009.5</v>
      </c>
      <c r="T445" s="6">
        <f t="shared" si="18"/>
        <v>447</v>
      </c>
      <c r="U445" s="6">
        <f t="shared" si="19"/>
        <v>450.67000000000007</v>
      </c>
      <c r="V445" s="9">
        <f t="shared" si="20"/>
        <v>3000</v>
      </c>
      <c r="W445" s="9">
        <f>MID(Table1[[#This Row],[Object]],1,2)*100</f>
        <v>3600</v>
      </c>
      <c r="X445" s="6" t="str">
        <f>VLOOKUP(Table1[[#This Row],[Program]],Program!$A$2:$B$269,2,FALSE)</f>
        <v>DATA PROCESSING</v>
      </c>
      <c r="Y445" s="6" t="str">
        <f>VLOOKUP(Table1[[#This Row],[2-Digit Object Code]],'Object Codes'!$C$2:$D$861,2,FALSE)</f>
        <v>WORKERS COMPENSATION INSURANCE</v>
      </c>
    </row>
    <row r="446" spans="1:25" x14ac:dyDescent="0.25">
      <c r="A446" s="1" t="s">
        <v>8</v>
      </c>
      <c r="B446" s="1" t="s">
        <v>9</v>
      </c>
      <c r="C446" s="1" t="s">
        <v>10</v>
      </c>
      <c r="D446" s="1" t="s">
        <v>11</v>
      </c>
      <c r="E446" s="1" t="s">
        <v>135</v>
      </c>
      <c r="F446" s="1" t="s">
        <v>12</v>
      </c>
      <c r="G446" s="1" t="s">
        <v>45</v>
      </c>
      <c r="H446" s="1" t="s">
        <v>136</v>
      </c>
      <c r="I446" s="3">
        <v>22500</v>
      </c>
      <c r="J446" s="3">
        <v>0</v>
      </c>
      <c r="K446" s="3">
        <v>22500</v>
      </c>
      <c r="L446" s="3">
        <v>17181.25</v>
      </c>
      <c r="M446" s="3">
        <v>5318.75</v>
      </c>
      <c r="N446" s="3">
        <v>23625</v>
      </c>
      <c r="O446" s="3">
        <v>0</v>
      </c>
      <c r="P446" s="3">
        <v>23625</v>
      </c>
      <c r="Q446" s="3">
        <v>8125</v>
      </c>
      <c r="R446" s="3">
        <v>0</v>
      </c>
      <c r="S446" s="3">
        <v>15500</v>
      </c>
      <c r="T446" s="6">
        <f t="shared" si="18"/>
        <v>1125</v>
      </c>
      <c r="U446" s="6">
        <f t="shared" si="19"/>
        <v>6443.75</v>
      </c>
      <c r="V446" s="9">
        <f t="shared" si="20"/>
        <v>3000</v>
      </c>
      <c r="W446" s="9">
        <f>MID(Table1[[#This Row],[Object]],1,2)*100</f>
        <v>3600</v>
      </c>
      <c r="X446" s="6" t="str">
        <f>VLOOKUP(Table1[[#This Row],[Program]],Program!$A$2:$B$269,2,FALSE)</f>
        <v>DATA PROCESSING</v>
      </c>
      <c r="Y446" s="6" t="str">
        <f>VLOOKUP(Table1[[#This Row],[2-Digit Object Code]],'Object Codes'!$C$2:$D$861,2,FALSE)</f>
        <v>WORKERS COMPENSATION INSURANCE</v>
      </c>
    </row>
    <row r="447" spans="1:25" x14ac:dyDescent="0.25">
      <c r="A447" s="1" t="s">
        <v>8</v>
      </c>
      <c r="B447" s="1" t="s">
        <v>9</v>
      </c>
      <c r="C447" s="1" t="s">
        <v>10</v>
      </c>
      <c r="D447" s="1" t="s">
        <v>11</v>
      </c>
      <c r="E447" s="1" t="s">
        <v>135</v>
      </c>
      <c r="F447" s="1" t="s">
        <v>12</v>
      </c>
      <c r="G447" s="1" t="s">
        <v>47</v>
      </c>
      <c r="H447" s="1" t="s">
        <v>136</v>
      </c>
      <c r="I447" s="3">
        <v>99</v>
      </c>
      <c r="J447" s="3">
        <v>0</v>
      </c>
      <c r="K447" s="3">
        <v>99</v>
      </c>
      <c r="L447" s="3">
        <v>99.24</v>
      </c>
      <c r="M447" s="3">
        <v>-0.24</v>
      </c>
      <c r="N447" s="3">
        <v>114</v>
      </c>
      <c r="O447" s="3">
        <v>0</v>
      </c>
      <c r="P447" s="3">
        <v>114</v>
      </c>
      <c r="Q447" s="3">
        <v>47.6</v>
      </c>
      <c r="R447" s="3">
        <v>0</v>
      </c>
      <c r="S447" s="3">
        <v>66.400000000000006</v>
      </c>
      <c r="T447" s="6">
        <f t="shared" si="18"/>
        <v>15</v>
      </c>
      <c r="U447" s="6">
        <f t="shared" si="19"/>
        <v>14.760000000000005</v>
      </c>
      <c r="V447" s="9">
        <f t="shared" si="20"/>
        <v>3000</v>
      </c>
      <c r="W447" s="9">
        <f>MID(Table1[[#This Row],[Object]],1,2)*100</f>
        <v>3900</v>
      </c>
      <c r="X447" s="6" t="str">
        <f>VLOOKUP(Table1[[#This Row],[Program]],Program!$A$2:$B$269,2,FALSE)</f>
        <v>DATA PROCESSING</v>
      </c>
      <c r="Y447" s="6" t="str">
        <f>VLOOKUP(Table1[[#This Row],[2-Digit Object Code]],'Object Codes'!$C$2:$D$861,2,FALSE)</f>
        <v>OTHER BENEFITS</v>
      </c>
    </row>
    <row r="448" spans="1:25" x14ac:dyDescent="0.25">
      <c r="A448" s="1" t="s">
        <v>8</v>
      </c>
      <c r="B448" s="1" t="s">
        <v>9</v>
      </c>
      <c r="C448" s="1" t="s">
        <v>10</v>
      </c>
      <c r="D448" s="1" t="s">
        <v>11</v>
      </c>
      <c r="E448" s="1" t="s">
        <v>135</v>
      </c>
      <c r="F448" s="1" t="s">
        <v>12</v>
      </c>
      <c r="G448" s="1" t="s">
        <v>48</v>
      </c>
      <c r="H448" s="1" t="s">
        <v>136</v>
      </c>
      <c r="I448" s="3">
        <v>745</v>
      </c>
      <c r="J448" s="3">
        <v>0</v>
      </c>
      <c r="K448" s="3">
        <v>745</v>
      </c>
      <c r="L448" s="3">
        <v>569.04</v>
      </c>
      <c r="M448" s="3">
        <v>175.96</v>
      </c>
      <c r="N448" s="3">
        <v>782.46</v>
      </c>
      <c r="O448" s="3">
        <v>0</v>
      </c>
      <c r="P448" s="3">
        <v>782.46</v>
      </c>
      <c r="Q448" s="3">
        <v>269.10000000000002</v>
      </c>
      <c r="R448" s="3">
        <v>0</v>
      </c>
      <c r="S448" s="3">
        <v>513.36</v>
      </c>
      <c r="T448" s="6">
        <f t="shared" si="18"/>
        <v>37.460000000000036</v>
      </c>
      <c r="U448" s="6">
        <f t="shared" si="19"/>
        <v>213.42000000000007</v>
      </c>
      <c r="V448" s="9">
        <f t="shared" si="20"/>
        <v>3000</v>
      </c>
      <c r="W448" s="9">
        <f>MID(Table1[[#This Row],[Object]],1,2)*100</f>
        <v>3900</v>
      </c>
      <c r="X448" s="6" t="str">
        <f>VLOOKUP(Table1[[#This Row],[Program]],Program!$A$2:$B$269,2,FALSE)</f>
        <v>DATA PROCESSING</v>
      </c>
      <c r="Y448" s="6" t="str">
        <f>VLOOKUP(Table1[[#This Row],[2-Digit Object Code]],'Object Codes'!$C$2:$D$861,2,FALSE)</f>
        <v>OTHER BENEFITS</v>
      </c>
    </row>
    <row r="449" spans="1:25" x14ac:dyDescent="0.25">
      <c r="A449" s="1" t="s">
        <v>8</v>
      </c>
      <c r="B449" s="1" t="s">
        <v>9</v>
      </c>
      <c r="C449" s="1" t="s">
        <v>10</v>
      </c>
      <c r="D449" s="1" t="s">
        <v>11</v>
      </c>
      <c r="E449" s="1" t="s">
        <v>135</v>
      </c>
      <c r="F449" s="1" t="s">
        <v>12</v>
      </c>
      <c r="G449" s="1" t="s">
        <v>50</v>
      </c>
      <c r="H449" s="1" t="s">
        <v>136</v>
      </c>
      <c r="I449" s="3">
        <v>48</v>
      </c>
      <c r="J449" s="3">
        <v>0</v>
      </c>
      <c r="K449" s="3">
        <v>48</v>
      </c>
      <c r="L449" s="3">
        <v>47.94</v>
      </c>
      <c r="M449" s="3">
        <v>0.06</v>
      </c>
      <c r="N449" s="3">
        <v>55</v>
      </c>
      <c r="O449" s="3">
        <v>0</v>
      </c>
      <c r="P449" s="3">
        <v>55</v>
      </c>
      <c r="Q449" s="3">
        <v>23</v>
      </c>
      <c r="R449" s="3">
        <v>0</v>
      </c>
      <c r="S449" s="3">
        <v>32</v>
      </c>
      <c r="T449" s="6">
        <f t="shared" si="18"/>
        <v>7</v>
      </c>
      <c r="U449" s="6">
        <f t="shared" si="19"/>
        <v>7.0600000000000023</v>
      </c>
      <c r="V449" s="9">
        <f t="shared" si="20"/>
        <v>3000</v>
      </c>
      <c r="W449" s="9">
        <f>MID(Table1[[#This Row],[Object]],1,2)*100</f>
        <v>3900</v>
      </c>
      <c r="X449" s="6" t="str">
        <f>VLOOKUP(Table1[[#This Row],[Program]],Program!$A$2:$B$269,2,FALSE)</f>
        <v>DATA PROCESSING</v>
      </c>
      <c r="Y449" s="6" t="str">
        <f>VLOOKUP(Table1[[#This Row],[2-Digit Object Code]],'Object Codes'!$C$2:$D$861,2,FALSE)</f>
        <v>OTHER BENEFITS</v>
      </c>
    </row>
    <row r="450" spans="1:25" x14ac:dyDescent="0.25">
      <c r="A450" s="1" t="s">
        <v>8</v>
      </c>
      <c r="B450" s="1" t="s">
        <v>9</v>
      </c>
      <c r="C450" s="1" t="s">
        <v>10</v>
      </c>
      <c r="D450" s="1" t="s">
        <v>11</v>
      </c>
      <c r="E450" s="1" t="s">
        <v>135</v>
      </c>
      <c r="F450" s="1" t="s">
        <v>12</v>
      </c>
      <c r="G450" s="1" t="s">
        <v>51</v>
      </c>
      <c r="H450" s="1" t="s">
        <v>136</v>
      </c>
      <c r="I450" s="3">
        <v>360</v>
      </c>
      <c r="J450" s="3">
        <v>0</v>
      </c>
      <c r="K450" s="3">
        <v>360</v>
      </c>
      <c r="L450" s="3">
        <v>274.89999999999998</v>
      </c>
      <c r="M450" s="3">
        <v>85.1</v>
      </c>
      <c r="N450" s="3">
        <v>378</v>
      </c>
      <c r="O450" s="3">
        <v>0</v>
      </c>
      <c r="P450" s="3">
        <v>378</v>
      </c>
      <c r="Q450" s="3">
        <v>130</v>
      </c>
      <c r="R450" s="3">
        <v>0</v>
      </c>
      <c r="S450" s="3">
        <v>248</v>
      </c>
      <c r="T450" s="6">
        <f t="shared" ref="T450:T513" si="21">N450-I450</f>
        <v>18</v>
      </c>
      <c r="U450" s="6">
        <f t="shared" ref="U450:U513" si="22">N450-L450</f>
        <v>103.10000000000002</v>
      </c>
      <c r="V450" s="9">
        <f t="shared" ref="V450:V513" si="23">MID(G450,1,1)*1000</f>
        <v>3000</v>
      </c>
      <c r="W450" s="9">
        <f>MID(Table1[[#This Row],[Object]],1,2)*100</f>
        <v>3900</v>
      </c>
      <c r="X450" s="6" t="str">
        <f>VLOOKUP(Table1[[#This Row],[Program]],Program!$A$2:$B$269,2,FALSE)</f>
        <v>DATA PROCESSING</v>
      </c>
      <c r="Y450" s="6" t="str">
        <f>VLOOKUP(Table1[[#This Row],[2-Digit Object Code]],'Object Codes'!$C$2:$D$861,2,FALSE)</f>
        <v>OTHER BENEFITS</v>
      </c>
    </row>
    <row r="451" spans="1:25" x14ac:dyDescent="0.25">
      <c r="A451" s="1" t="s">
        <v>8</v>
      </c>
      <c r="B451" s="1" t="s">
        <v>9</v>
      </c>
      <c r="C451" s="1" t="s">
        <v>10</v>
      </c>
      <c r="D451" s="1" t="s">
        <v>11</v>
      </c>
      <c r="E451" s="1" t="s">
        <v>135</v>
      </c>
      <c r="F451" s="1" t="s">
        <v>12</v>
      </c>
      <c r="G451" s="1" t="s">
        <v>121</v>
      </c>
      <c r="H451" s="1" t="s">
        <v>136</v>
      </c>
      <c r="I451" s="3">
        <v>0</v>
      </c>
      <c r="J451" s="3">
        <v>0</v>
      </c>
      <c r="K451" s="3">
        <v>0</v>
      </c>
      <c r="L451" s="3">
        <v>2612.5</v>
      </c>
      <c r="M451" s="3">
        <v>-2612.5</v>
      </c>
      <c r="N451" s="3">
        <v>3000</v>
      </c>
      <c r="O451" s="3">
        <v>0</v>
      </c>
      <c r="P451" s="3">
        <v>3000</v>
      </c>
      <c r="Q451" s="3">
        <v>1250</v>
      </c>
      <c r="R451" s="3">
        <v>0</v>
      </c>
      <c r="S451" s="3">
        <v>1750</v>
      </c>
      <c r="T451" s="6">
        <f t="shared" si="21"/>
        <v>3000</v>
      </c>
      <c r="U451" s="6">
        <f t="shared" si="22"/>
        <v>387.5</v>
      </c>
      <c r="V451" s="9">
        <f t="shared" si="23"/>
        <v>3000</v>
      </c>
      <c r="W451" s="9">
        <f>MID(Table1[[#This Row],[Object]],1,2)*100</f>
        <v>3900</v>
      </c>
      <c r="X451" s="6" t="str">
        <f>VLOOKUP(Table1[[#This Row],[Program]],Program!$A$2:$B$269,2,FALSE)</f>
        <v>DATA PROCESSING</v>
      </c>
      <c r="Y451" s="6" t="str">
        <f>VLOOKUP(Table1[[#This Row],[2-Digit Object Code]],'Object Codes'!$C$2:$D$861,2,FALSE)</f>
        <v>OTHER BENEFITS</v>
      </c>
    </row>
    <row r="452" spans="1:25" x14ac:dyDescent="0.25">
      <c r="A452" s="1" t="s">
        <v>8</v>
      </c>
      <c r="B452" s="1" t="s">
        <v>9</v>
      </c>
      <c r="C452" s="1" t="s">
        <v>10</v>
      </c>
      <c r="D452" s="1" t="s">
        <v>11</v>
      </c>
      <c r="E452" s="1" t="s">
        <v>135</v>
      </c>
      <c r="F452" s="1" t="s">
        <v>12</v>
      </c>
      <c r="G452" s="1" t="s">
        <v>54</v>
      </c>
      <c r="H452" s="1" t="s">
        <v>136</v>
      </c>
      <c r="I452" s="3">
        <v>500</v>
      </c>
      <c r="J452" s="3">
        <v>0</v>
      </c>
      <c r="K452" s="3">
        <v>500</v>
      </c>
      <c r="L452" s="3">
        <v>0</v>
      </c>
      <c r="M452" s="3">
        <v>500</v>
      </c>
      <c r="N452" s="3">
        <v>500</v>
      </c>
      <c r="O452" s="3">
        <v>0</v>
      </c>
      <c r="P452" s="3">
        <v>500</v>
      </c>
      <c r="Q452" s="3">
        <v>0</v>
      </c>
      <c r="R452" s="3">
        <v>500</v>
      </c>
      <c r="S452" s="3">
        <v>0</v>
      </c>
      <c r="T452" s="6">
        <f t="shared" si="21"/>
        <v>0</v>
      </c>
      <c r="U452" s="6">
        <f t="shared" si="22"/>
        <v>500</v>
      </c>
      <c r="V452" s="9">
        <f t="shared" si="23"/>
        <v>4000</v>
      </c>
      <c r="W452" s="9">
        <f>MID(Table1[[#This Row],[Object]],1,2)*100</f>
        <v>4200</v>
      </c>
      <c r="X452" s="6" t="str">
        <f>VLOOKUP(Table1[[#This Row],[Program]],Program!$A$2:$B$269,2,FALSE)</f>
        <v>DATA PROCESSING</v>
      </c>
      <c r="Y452" s="6" t="str">
        <f>VLOOKUP(Table1[[#This Row],[2-Digit Object Code]],'Object Codes'!$C$2:$D$861,2,FALSE)</f>
        <v>BOOK,MAGAZINE&amp;PERIOD-DIST.USE</v>
      </c>
    </row>
    <row r="453" spans="1:25" x14ac:dyDescent="0.25">
      <c r="A453" s="1" t="s">
        <v>8</v>
      </c>
      <c r="B453" s="1" t="s">
        <v>9</v>
      </c>
      <c r="C453" s="1" t="s">
        <v>10</v>
      </c>
      <c r="D453" s="1" t="s">
        <v>11</v>
      </c>
      <c r="E453" s="1" t="s">
        <v>135</v>
      </c>
      <c r="F453" s="1" t="s">
        <v>12</v>
      </c>
      <c r="G453" s="1" t="s">
        <v>55</v>
      </c>
      <c r="H453" s="1" t="s">
        <v>136</v>
      </c>
      <c r="I453" s="3">
        <v>500</v>
      </c>
      <c r="J453" s="3">
        <v>0</v>
      </c>
      <c r="K453" s="3">
        <v>500</v>
      </c>
      <c r="L453" s="3">
        <v>0</v>
      </c>
      <c r="M453" s="3">
        <v>500</v>
      </c>
      <c r="N453" s="3">
        <v>500</v>
      </c>
      <c r="O453" s="3">
        <v>0</v>
      </c>
      <c r="P453" s="3">
        <v>500</v>
      </c>
      <c r="Q453" s="3">
        <v>0</v>
      </c>
      <c r="R453" s="3">
        <v>194.97</v>
      </c>
      <c r="S453" s="3">
        <v>305.02999999999997</v>
      </c>
      <c r="T453" s="6">
        <f t="shared" si="21"/>
        <v>0</v>
      </c>
      <c r="U453" s="6">
        <f t="shared" si="22"/>
        <v>500</v>
      </c>
      <c r="V453" s="9">
        <f t="shared" si="23"/>
        <v>4000</v>
      </c>
      <c r="W453" s="9">
        <f>MID(Table1[[#This Row],[Object]],1,2)*100</f>
        <v>4400</v>
      </c>
      <c r="X453" s="6" t="str">
        <f>VLOOKUP(Table1[[#This Row],[Program]],Program!$A$2:$B$269,2,FALSE)</f>
        <v>DATA PROCESSING</v>
      </c>
      <c r="Y453" s="6" t="str">
        <f>VLOOKUP(Table1[[#This Row],[2-Digit Object Code]],'Object Codes'!$C$2:$D$861,2,FALSE)</f>
        <v>MEDIA AND SOFTWARE-DISTRCT USE</v>
      </c>
    </row>
    <row r="454" spans="1:25" x14ac:dyDescent="0.25">
      <c r="A454" s="1" t="s">
        <v>8</v>
      </c>
      <c r="B454" s="1" t="s">
        <v>9</v>
      </c>
      <c r="C454" s="1" t="s">
        <v>10</v>
      </c>
      <c r="D454" s="1" t="s">
        <v>11</v>
      </c>
      <c r="E454" s="1" t="s">
        <v>135</v>
      </c>
      <c r="F454" s="1" t="s">
        <v>12</v>
      </c>
      <c r="G454" s="1" t="s">
        <v>56</v>
      </c>
      <c r="H454" s="1" t="s">
        <v>136</v>
      </c>
      <c r="I454" s="3">
        <v>8000</v>
      </c>
      <c r="J454" s="3">
        <v>15000</v>
      </c>
      <c r="K454" s="3">
        <v>23000</v>
      </c>
      <c r="L454" s="3">
        <v>11721.4</v>
      </c>
      <c r="M454" s="3">
        <v>11278.6</v>
      </c>
      <c r="N454" s="3">
        <v>10000</v>
      </c>
      <c r="O454" s="3">
        <v>0</v>
      </c>
      <c r="P454" s="3">
        <v>10000</v>
      </c>
      <c r="Q454" s="3">
        <v>4066.17</v>
      </c>
      <c r="R454" s="3">
        <v>3930.12</v>
      </c>
      <c r="S454" s="3">
        <v>2003.71</v>
      </c>
      <c r="T454" s="6">
        <f t="shared" si="21"/>
        <v>2000</v>
      </c>
      <c r="U454" s="6">
        <f t="shared" si="22"/>
        <v>-1721.3999999999996</v>
      </c>
      <c r="V454" s="9">
        <f t="shared" si="23"/>
        <v>4000</v>
      </c>
      <c r="W454" s="9">
        <f>MID(Table1[[#This Row],[Object]],1,2)*100</f>
        <v>4500</v>
      </c>
      <c r="X454" s="6" t="str">
        <f>VLOOKUP(Table1[[#This Row],[Program]],Program!$A$2:$B$269,2,FALSE)</f>
        <v>DATA PROCESSING</v>
      </c>
      <c r="Y454" s="6" t="str">
        <f>VLOOKUP(Table1[[#This Row],[2-Digit Object Code]],'Object Codes'!$C$2:$D$861,2,FALSE)</f>
        <v>NONINSTRUCTIONAL SUPPLIES</v>
      </c>
    </row>
    <row r="455" spans="1:25" x14ac:dyDescent="0.25">
      <c r="A455" s="1" t="s">
        <v>8</v>
      </c>
      <c r="B455" s="1" t="s">
        <v>9</v>
      </c>
      <c r="C455" s="1" t="s">
        <v>10</v>
      </c>
      <c r="D455" s="1" t="s">
        <v>11</v>
      </c>
      <c r="E455" s="1" t="s">
        <v>135</v>
      </c>
      <c r="F455" s="1" t="s">
        <v>12</v>
      </c>
      <c r="G455" s="1" t="s">
        <v>57</v>
      </c>
      <c r="H455" s="1" t="s">
        <v>136</v>
      </c>
      <c r="I455" s="3">
        <v>345485</v>
      </c>
      <c r="J455" s="3">
        <v>-75000</v>
      </c>
      <c r="K455" s="3">
        <v>270485</v>
      </c>
      <c r="L455" s="3">
        <v>255587.18</v>
      </c>
      <c r="M455" s="3">
        <v>14897.82</v>
      </c>
      <c r="N455" s="3">
        <v>265485</v>
      </c>
      <c r="O455" s="3">
        <v>-25000</v>
      </c>
      <c r="P455" s="3">
        <v>240485</v>
      </c>
      <c r="Q455" s="3">
        <v>202942.38</v>
      </c>
      <c r="R455" s="3">
        <v>29200</v>
      </c>
      <c r="S455" s="3">
        <v>8342.6200000000008</v>
      </c>
      <c r="T455" s="6">
        <f t="shared" si="21"/>
        <v>-80000</v>
      </c>
      <c r="U455" s="6">
        <f t="shared" si="22"/>
        <v>9897.820000000007</v>
      </c>
      <c r="V455" s="9">
        <f t="shared" si="23"/>
        <v>5000</v>
      </c>
      <c r="W455" s="9">
        <f>MID(Table1[[#This Row],[Object]],1,2)*100</f>
        <v>5100</v>
      </c>
      <c r="X455" s="6" t="str">
        <f>VLOOKUP(Table1[[#This Row],[Program]],Program!$A$2:$B$269,2,FALSE)</f>
        <v>DATA PROCESSING</v>
      </c>
      <c r="Y455" s="6" t="str">
        <f>VLOOKUP(Table1[[#This Row],[2-Digit Object Code]],'Object Codes'!$C$2:$D$861,2,FALSE)</f>
        <v>PERSON&amp;CONSULTANT SVC-DIST USE</v>
      </c>
    </row>
    <row r="456" spans="1:25" x14ac:dyDescent="0.25">
      <c r="A456" s="1" t="s">
        <v>8</v>
      </c>
      <c r="B456" s="1" t="s">
        <v>9</v>
      </c>
      <c r="C456" s="1" t="s">
        <v>10</v>
      </c>
      <c r="D456" s="1" t="s">
        <v>11</v>
      </c>
      <c r="E456" s="1" t="s">
        <v>135</v>
      </c>
      <c r="F456" s="1" t="s">
        <v>12</v>
      </c>
      <c r="G456" s="1" t="s">
        <v>58</v>
      </c>
      <c r="H456" s="1" t="s">
        <v>136</v>
      </c>
      <c r="I456" s="3">
        <v>15000</v>
      </c>
      <c r="J456" s="3">
        <v>20000</v>
      </c>
      <c r="K456" s="3">
        <v>35000</v>
      </c>
      <c r="L456" s="3">
        <v>23541.53</v>
      </c>
      <c r="M456" s="3">
        <v>11458.47</v>
      </c>
      <c r="N456" s="3">
        <v>35000</v>
      </c>
      <c r="O456" s="3">
        <v>0</v>
      </c>
      <c r="P456" s="3">
        <v>35000</v>
      </c>
      <c r="Q456" s="3">
        <v>14942.38</v>
      </c>
      <c r="R456" s="3">
        <v>12224.05</v>
      </c>
      <c r="S456" s="3">
        <v>7833.57</v>
      </c>
      <c r="T456" s="6">
        <f t="shared" si="21"/>
        <v>20000</v>
      </c>
      <c r="U456" s="6">
        <f t="shared" si="22"/>
        <v>11458.470000000001</v>
      </c>
      <c r="V456" s="9">
        <f t="shared" si="23"/>
        <v>5000</v>
      </c>
      <c r="W456" s="9">
        <f>MID(Table1[[#This Row],[Object]],1,2)*100</f>
        <v>5200</v>
      </c>
      <c r="X456" s="6" t="str">
        <f>VLOOKUP(Table1[[#This Row],[Program]],Program!$A$2:$B$269,2,FALSE)</f>
        <v>DATA PROCESSING</v>
      </c>
      <c r="Y456" s="6" t="str">
        <f>VLOOKUP(Table1[[#This Row],[2-Digit Object Code]],'Object Codes'!$C$2:$D$861,2,FALSE)</f>
        <v>TRAVEL &amp; CONFERENCE EXPENSES</v>
      </c>
    </row>
    <row r="457" spans="1:25" x14ac:dyDescent="0.25">
      <c r="A457" s="1" t="s">
        <v>8</v>
      </c>
      <c r="B457" s="1" t="s">
        <v>9</v>
      </c>
      <c r="C457" s="1" t="s">
        <v>10</v>
      </c>
      <c r="D457" s="1" t="s">
        <v>11</v>
      </c>
      <c r="E457" s="1" t="s">
        <v>135</v>
      </c>
      <c r="F457" s="1" t="s">
        <v>12</v>
      </c>
      <c r="G457" s="1" t="s">
        <v>59</v>
      </c>
      <c r="H457" s="1" t="s">
        <v>136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3600</v>
      </c>
      <c r="O457" s="3">
        <v>0</v>
      </c>
      <c r="P457" s="3">
        <v>3600</v>
      </c>
      <c r="Q457" s="3">
        <v>1350</v>
      </c>
      <c r="R457" s="3">
        <v>0</v>
      </c>
      <c r="S457" s="3">
        <v>2250</v>
      </c>
      <c r="T457" s="6">
        <f t="shared" si="21"/>
        <v>3600</v>
      </c>
      <c r="U457" s="6">
        <f t="shared" si="22"/>
        <v>3600</v>
      </c>
      <c r="V457" s="9">
        <f t="shared" si="23"/>
        <v>5000</v>
      </c>
      <c r="W457" s="9">
        <f>MID(Table1[[#This Row],[Object]],1,2)*100</f>
        <v>5200</v>
      </c>
      <c r="X457" s="6" t="str">
        <f>VLOOKUP(Table1[[#This Row],[Program]],Program!$A$2:$B$269,2,FALSE)</f>
        <v>DATA PROCESSING</v>
      </c>
      <c r="Y457" s="6" t="str">
        <f>VLOOKUP(Table1[[#This Row],[2-Digit Object Code]],'Object Codes'!$C$2:$D$861,2,FALSE)</f>
        <v>TRAVEL &amp; CONFERENCE EXPENSES</v>
      </c>
    </row>
    <row r="458" spans="1:25" x14ac:dyDescent="0.25">
      <c r="A458" s="1" t="s">
        <v>8</v>
      </c>
      <c r="B458" s="1" t="s">
        <v>9</v>
      </c>
      <c r="C458" s="1" t="s">
        <v>10</v>
      </c>
      <c r="D458" s="1" t="s">
        <v>11</v>
      </c>
      <c r="E458" s="1" t="s">
        <v>135</v>
      </c>
      <c r="F458" s="1" t="s">
        <v>12</v>
      </c>
      <c r="G458" s="1" t="s">
        <v>60</v>
      </c>
      <c r="H458" s="1" t="s">
        <v>136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360</v>
      </c>
      <c r="O458" s="3">
        <v>0</v>
      </c>
      <c r="P458" s="3">
        <v>360</v>
      </c>
      <c r="Q458" s="3">
        <v>60</v>
      </c>
      <c r="R458" s="3">
        <v>0</v>
      </c>
      <c r="S458" s="3">
        <v>300</v>
      </c>
      <c r="T458" s="6">
        <f t="shared" si="21"/>
        <v>360</v>
      </c>
      <c r="U458" s="6">
        <f t="shared" si="22"/>
        <v>360</v>
      </c>
      <c r="V458" s="9">
        <f t="shared" si="23"/>
        <v>5000</v>
      </c>
      <c r="W458" s="9">
        <f>MID(Table1[[#This Row],[Object]],1,2)*100</f>
        <v>5200</v>
      </c>
      <c r="X458" s="6" t="str">
        <f>VLOOKUP(Table1[[#This Row],[Program]],Program!$A$2:$B$269,2,FALSE)</f>
        <v>DATA PROCESSING</v>
      </c>
      <c r="Y458" s="6" t="str">
        <f>VLOOKUP(Table1[[#This Row],[2-Digit Object Code]],'Object Codes'!$C$2:$D$861,2,FALSE)</f>
        <v>TRAVEL &amp; CONFERENCE EXPENSES</v>
      </c>
    </row>
    <row r="459" spans="1:25" x14ac:dyDescent="0.25">
      <c r="A459" s="1" t="s">
        <v>8</v>
      </c>
      <c r="B459" s="1" t="s">
        <v>9</v>
      </c>
      <c r="C459" s="1" t="s">
        <v>10</v>
      </c>
      <c r="D459" s="1" t="s">
        <v>11</v>
      </c>
      <c r="E459" s="1" t="s">
        <v>135</v>
      </c>
      <c r="F459" s="1" t="s">
        <v>12</v>
      </c>
      <c r="G459" s="1" t="s">
        <v>61</v>
      </c>
      <c r="H459" s="1" t="s">
        <v>136</v>
      </c>
      <c r="I459" s="3">
        <v>600</v>
      </c>
      <c r="J459" s="3">
        <v>0</v>
      </c>
      <c r="K459" s="3">
        <v>600</v>
      </c>
      <c r="L459" s="3">
        <v>1100</v>
      </c>
      <c r="M459" s="3">
        <v>-500</v>
      </c>
      <c r="N459" s="3">
        <v>1800</v>
      </c>
      <c r="O459" s="3">
        <v>0</v>
      </c>
      <c r="P459" s="3">
        <v>1800</v>
      </c>
      <c r="Q459" s="3">
        <v>765</v>
      </c>
      <c r="R459" s="3">
        <v>0</v>
      </c>
      <c r="S459" s="3">
        <v>1035</v>
      </c>
      <c r="T459" s="6">
        <f t="shared" si="21"/>
        <v>1200</v>
      </c>
      <c r="U459" s="6">
        <f t="shared" si="22"/>
        <v>700</v>
      </c>
      <c r="V459" s="9">
        <f t="shared" si="23"/>
        <v>5000</v>
      </c>
      <c r="W459" s="9">
        <f>MID(Table1[[#This Row],[Object]],1,2)*100</f>
        <v>5200</v>
      </c>
      <c r="X459" s="6" t="str">
        <f>VLOOKUP(Table1[[#This Row],[Program]],Program!$A$2:$B$269,2,FALSE)</f>
        <v>DATA PROCESSING</v>
      </c>
      <c r="Y459" s="6" t="str">
        <f>VLOOKUP(Table1[[#This Row],[2-Digit Object Code]],'Object Codes'!$C$2:$D$861,2,FALSE)</f>
        <v>TRAVEL &amp; CONFERENCE EXPENSES</v>
      </c>
    </row>
    <row r="460" spans="1:25" x14ac:dyDescent="0.25">
      <c r="A460" s="1" t="s">
        <v>8</v>
      </c>
      <c r="B460" s="1" t="s">
        <v>9</v>
      </c>
      <c r="C460" s="1" t="s">
        <v>10</v>
      </c>
      <c r="D460" s="1" t="s">
        <v>11</v>
      </c>
      <c r="E460" s="1" t="s">
        <v>135</v>
      </c>
      <c r="F460" s="1" t="s">
        <v>12</v>
      </c>
      <c r="G460" s="1" t="s">
        <v>62</v>
      </c>
      <c r="H460" s="1" t="s">
        <v>136</v>
      </c>
      <c r="I460" s="3">
        <v>7000</v>
      </c>
      <c r="J460" s="3">
        <v>0</v>
      </c>
      <c r="K460" s="3">
        <v>7000</v>
      </c>
      <c r="L460" s="3">
        <v>3363.83</v>
      </c>
      <c r="M460" s="3">
        <v>3636.17</v>
      </c>
      <c r="N460" s="3">
        <v>6900</v>
      </c>
      <c r="O460" s="3">
        <v>0</v>
      </c>
      <c r="P460" s="3">
        <v>6900</v>
      </c>
      <c r="Q460" s="3">
        <v>939.56</v>
      </c>
      <c r="R460" s="3">
        <v>4744.4399999999996</v>
      </c>
      <c r="S460" s="3">
        <v>1216</v>
      </c>
      <c r="T460" s="6">
        <f t="shared" si="21"/>
        <v>-100</v>
      </c>
      <c r="U460" s="6">
        <f t="shared" si="22"/>
        <v>3536.17</v>
      </c>
      <c r="V460" s="9">
        <f t="shared" si="23"/>
        <v>5000</v>
      </c>
      <c r="W460" s="9">
        <f>MID(Table1[[#This Row],[Object]],1,2)*100</f>
        <v>5200</v>
      </c>
      <c r="X460" s="6" t="str">
        <f>VLOOKUP(Table1[[#This Row],[Program]],Program!$A$2:$B$269,2,FALSE)</f>
        <v>DATA PROCESSING</v>
      </c>
      <c r="Y460" s="6" t="str">
        <f>VLOOKUP(Table1[[#This Row],[2-Digit Object Code]],'Object Codes'!$C$2:$D$861,2,FALSE)</f>
        <v>TRAVEL &amp; CONFERENCE EXPENSES</v>
      </c>
    </row>
    <row r="461" spans="1:25" x14ac:dyDescent="0.25">
      <c r="A461" s="1" t="s">
        <v>8</v>
      </c>
      <c r="B461" s="1" t="s">
        <v>9</v>
      </c>
      <c r="C461" s="1" t="s">
        <v>10</v>
      </c>
      <c r="D461" s="1" t="s">
        <v>11</v>
      </c>
      <c r="E461" s="1" t="s">
        <v>135</v>
      </c>
      <c r="F461" s="1" t="s">
        <v>12</v>
      </c>
      <c r="G461" s="1" t="s">
        <v>63</v>
      </c>
      <c r="H461" s="1" t="s">
        <v>136</v>
      </c>
      <c r="I461" s="3">
        <v>2150</v>
      </c>
      <c r="J461" s="3">
        <v>40</v>
      </c>
      <c r="K461" s="3">
        <v>2190</v>
      </c>
      <c r="L461" s="3">
        <v>0</v>
      </c>
      <c r="M461" s="3">
        <v>2190</v>
      </c>
      <c r="N461" s="3">
        <v>2200</v>
      </c>
      <c r="O461" s="3">
        <v>0</v>
      </c>
      <c r="P461" s="3">
        <v>2200</v>
      </c>
      <c r="Q461" s="3">
        <v>1489</v>
      </c>
      <c r="R461" s="3">
        <v>0</v>
      </c>
      <c r="S461" s="3">
        <v>711</v>
      </c>
      <c r="T461" s="6">
        <f t="shared" si="21"/>
        <v>50</v>
      </c>
      <c r="U461" s="6">
        <f t="shared" si="22"/>
        <v>2200</v>
      </c>
      <c r="V461" s="9">
        <f t="shared" si="23"/>
        <v>5000</v>
      </c>
      <c r="W461" s="9">
        <f>MID(Table1[[#This Row],[Object]],1,2)*100</f>
        <v>5300</v>
      </c>
      <c r="X461" s="6" t="str">
        <f>VLOOKUP(Table1[[#This Row],[Program]],Program!$A$2:$B$269,2,FALSE)</f>
        <v>DATA PROCESSING</v>
      </c>
      <c r="Y461" s="6" t="str">
        <f>VLOOKUP(Table1[[#This Row],[2-Digit Object Code]],'Object Codes'!$C$2:$D$861,2,FALSE)</f>
        <v>POST/DUES/MEMBERSHIPS-DIST.USE</v>
      </c>
    </row>
    <row r="462" spans="1:25" x14ac:dyDescent="0.25">
      <c r="A462" s="1" t="s">
        <v>8</v>
      </c>
      <c r="B462" s="1" t="s">
        <v>9</v>
      </c>
      <c r="C462" s="1" t="s">
        <v>10</v>
      </c>
      <c r="D462" s="1" t="s">
        <v>11</v>
      </c>
      <c r="E462" s="1" t="s">
        <v>135</v>
      </c>
      <c r="F462" s="1" t="s">
        <v>12</v>
      </c>
      <c r="G462" s="1" t="s">
        <v>64</v>
      </c>
      <c r="H462" s="1" t="s">
        <v>136</v>
      </c>
      <c r="I462" s="3">
        <v>300</v>
      </c>
      <c r="J462" s="3">
        <v>0</v>
      </c>
      <c r="K462" s="3">
        <v>300</v>
      </c>
      <c r="L462" s="3">
        <v>165.1</v>
      </c>
      <c r="M462" s="3">
        <v>134.9</v>
      </c>
      <c r="N462" s="3">
        <v>290</v>
      </c>
      <c r="O462" s="3">
        <v>0</v>
      </c>
      <c r="P462" s="3">
        <v>290</v>
      </c>
      <c r="Q462" s="3">
        <v>85.87</v>
      </c>
      <c r="R462" s="3">
        <v>204.13</v>
      </c>
      <c r="S462" s="3">
        <v>0</v>
      </c>
      <c r="T462" s="6">
        <f t="shared" si="21"/>
        <v>-10</v>
      </c>
      <c r="U462" s="6">
        <f t="shared" si="22"/>
        <v>124.9</v>
      </c>
      <c r="V462" s="9">
        <f t="shared" si="23"/>
        <v>5000</v>
      </c>
      <c r="W462" s="9">
        <f>MID(Table1[[#This Row],[Object]],1,2)*100</f>
        <v>5300</v>
      </c>
      <c r="X462" s="6" t="str">
        <f>VLOOKUP(Table1[[#This Row],[Program]],Program!$A$2:$B$269,2,FALSE)</f>
        <v>DATA PROCESSING</v>
      </c>
      <c r="Y462" s="6" t="str">
        <f>VLOOKUP(Table1[[#This Row],[2-Digit Object Code]],'Object Codes'!$C$2:$D$861,2,FALSE)</f>
        <v>POST/DUES/MEMBERSHIPS-DIST.USE</v>
      </c>
    </row>
    <row r="463" spans="1:25" x14ac:dyDescent="0.25">
      <c r="A463" s="1" t="s">
        <v>8</v>
      </c>
      <c r="B463" s="1" t="s">
        <v>9</v>
      </c>
      <c r="C463" s="1" t="s">
        <v>10</v>
      </c>
      <c r="D463" s="1" t="s">
        <v>11</v>
      </c>
      <c r="E463" s="1" t="s">
        <v>135</v>
      </c>
      <c r="F463" s="1" t="s">
        <v>12</v>
      </c>
      <c r="G463" s="1" t="s">
        <v>65</v>
      </c>
      <c r="H463" s="1" t="s">
        <v>66</v>
      </c>
      <c r="I463" s="3">
        <v>120400</v>
      </c>
      <c r="J463" s="3">
        <v>0</v>
      </c>
      <c r="K463" s="3">
        <v>120400</v>
      </c>
      <c r="L463" s="3">
        <v>30156.52</v>
      </c>
      <c r="M463" s="3">
        <v>90243.48</v>
      </c>
      <c r="N463" s="3">
        <v>60400</v>
      </c>
      <c r="O463" s="3">
        <v>0</v>
      </c>
      <c r="P463" s="3">
        <v>60400</v>
      </c>
      <c r="Q463" s="3">
        <v>24512.69</v>
      </c>
      <c r="R463" s="3">
        <v>24363.43</v>
      </c>
      <c r="S463" s="3">
        <v>11523.88</v>
      </c>
      <c r="T463" s="6">
        <f t="shared" si="21"/>
        <v>-60000</v>
      </c>
      <c r="U463" s="6">
        <f t="shared" si="22"/>
        <v>30243.48</v>
      </c>
      <c r="V463" s="9">
        <f t="shared" si="23"/>
        <v>5000</v>
      </c>
      <c r="W463" s="9">
        <f>MID(Table1[[#This Row],[Object]],1,2)*100</f>
        <v>5500</v>
      </c>
      <c r="X463" s="6" t="str">
        <f>VLOOKUP(Table1[[#This Row],[Program]],Program!$A$2:$B$269,2,FALSE)</f>
        <v>DATA PROCESSING</v>
      </c>
      <c r="Y463" s="6" t="str">
        <f>VLOOKUP(Table1[[#This Row],[2-Digit Object Code]],'Object Codes'!$C$2:$D$861,2,FALSE)</f>
        <v>UTILITIES &amp; HOUSEKEEP-DIST.USE</v>
      </c>
    </row>
    <row r="464" spans="1:25" x14ac:dyDescent="0.25">
      <c r="A464" s="1" t="s">
        <v>8</v>
      </c>
      <c r="B464" s="1" t="s">
        <v>9</v>
      </c>
      <c r="C464" s="1" t="s">
        <v>10</v>
      </c>
      <c r="D464" s="1" t="s">
        <v>11</v>
      </c>
      <c r="E464" s="1" t="s">
        <v>135</v>
      </c>
      <c r="F464" s="1" t="s">
        <v>12</v>
      </c>
      <c r="G464" s="1" t="s">
        <v>104</v>
      </c>
      <c r="H464" s="1" t="s">
        <v>136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4500</v>
      </c>
      <c r="O464" s="3">
        <v>0</v>
      </c>
      <c r="P464" s="3">
        <v>4500</v>
      </c>
      <c r="Q464" s="3">
        <v>0</v>
      </c>
      <c r="R464" s="3">
        <v>4500</v>
      </c>
      <c r="S464" s="3">
        <v>0</v>
      </c>
      <c r="T464" s="6">
        <f t="shared" si="21"/>
        <v>4500</v>
      </c>
      <c r="U464" s="6">
        <f t="shared" si="22"/>
        <v>4500</v>
      </c>
      <c r="V464" s="9">
        <f t="shared" si="23"/>
        <v>5000</v>
      </c>
      <c r="W464" s="9">
        <f>MID(Table1[[#This Row],[Object]],1,2)*100</f>
        <v>5600</v>
      </c>
      <c r="X464" s="6" t="str">
        <f>VLOOKUP(Table1[[#This Row],[Program]],Program!$A$2:$B$269,2,FALSE)</f>
        <v>DATA PROCESSING</v>
      </c>
      <c r="Y464" s="6" t="str">
        <f>VLOOKUP(Table1[[#This Row],[2-Digit Object Code]],'Object Codes'!$C$2:$D$861,2,FALSE)</f>
        <v>RENTS,LEASES&amp;REPAIRS-DIST.USE</v>
      </c>
    </row>
    <row r="465" spans="1:25" x14ac:dyDescent="0.25">
      <c r="A465" s="1" t="s">
        <v>8</v>
      </c>
      <c r="B465" s="1" t="s">
        <v>9</v>
      </c>
      <c r="C465" s="1" t="s">
        <v>10</v>
      </c>
      <c r="D465" s="1" t="s">
        <v>11</v>
      </c>
      <c r="E465" s="1" t="s">
        <v>135</v>
      </c>
      <c r="F465" s="1" t="s">
        <v>12</v>
      </c>
      <c r="G465" s="1" t="s">
        <v>67</v>
      </c>
      <c r="H465" s="1" t="s">
        <v>136</v>
      </c>
      <c r="I465" s="3">
        <v>162085</v>
      </c>
      <c r="J465" s="3">
        <v>25000</v>
      </c>
      <c r="K465" s="3">
        <v>187085</v>
      </c>
      <c r="L465" s="3">
        <v>176989.65</v>
      </c>
      <c r="M465" s="3">
        <v>10095.35</v>
      </c>
      <c r="N465" s="3">
        <v>6046</v>
      </c>
      <c r="O465" s="3">
        <v>92000</v>
      </c>
      <c r="P465" s="3">
        <v>98046</v>
      </c>
      <c r="Q465" s="3">
        <v>41669.599999999999</v>
      </c>
      <c r="R465" s="3">
        <v>55851.6</v>
      </c>
      <c r="S465" s="3">
        <v>524.79999999999995</v>
      </c>
      <c r="T465" s="6">
        <f t="shared" si="21"/>
        <v>-156039</v>
      </c>
      <c r="U465" s="6">
        <f t="shared" si="22"/>
        <v>-170943.65</v>
      </c>
      <c r="V465" s="9">
        <f t="shared" si="23"/>
        <v>5000</v>
      </c>
      <c r="W465" s="9">
        <f>MID(Table1[[#This Row],[Object]],1,2)*100</f>
        <v>5600</v>
      </c>
      <c r="X465" s="6" t="str">
        <f>VLOOKUP(Table1[[#This Row],[Program]],Program!$A$2:$B$269,2,FALSE)</f>
        <v>DATA PROCESSING</v>
      </c>
      <c r="Y465" s="6" t="str">
        <f>VLOOKUP(Table1[[#This Row],[2-Digit Object Code]],'Object Codes'!$C$2:$D$861,2,FALSE)</f>
        <v>RENTS,LEASES&amp;REPAIRS-DIST.USE</v>
      </c>
    </row>
    <row r="466" spans="1:25" x14ac:dyDescent="0.25">
      <c r="A466" s="1" t="s">
        <v>8</v>
      </c>
      <c r="B466" s="1" t="s">
        <v>9</v>
      </c>
      <c r="C466" s="1" t="s">
        <v>10</v>
      </c>
      <c r="D466" s="1" t="s">
        <v>11</v>
      </c>
      <c r="E466" s="1" t="s">
        <v>135</v>
      </c>
      <c r="F466" s="1" t="s">
        <v>12</v>
      </c>
      <c r="G466" s="1" t="s">
        <v>137</v>
      </c>
      <c r="H466" s="1" t="s">
        <v>136</v>
      </c>
      <c r="I466" s="3">
        <v>600</v>
      </c>
      <c r="J466" s="3">
        <v>0</v>
      </c>
      <c r="K466" s="3">
        <v>600</v>
      </c>
      <c r="L466" s="3">
        <v>600</v>
      </c>
      <c r="M466" s="3">
        <v>0</v>
      </c>
      <c r="N466" s="3">
        <v>600</v>
      </c>
      <c r="O466" s="3">
        <v>0</v>
      </c>
      <c r="P466" s="3">
        <v>600</v>
      </c>
      <c r="Q466" s="3">
        <v>250</v>
      </c>
      <c r="R466" s="3">
        <v>350</v>
      </c>
      <c r="S466" s="3">
        <v>0</v>
      </c>
      <c r="T466" s="6">
        <f t="shared" si="21"/>
        <v>0</v>
      </c>
      <c r="U466" s="6">
        <f t="shared" si="22"/>
        <v>0</v>
      </c>
      <c r="V466" s="9">
        <f t="shared" si="23"/>
        <v>5000</v>
      </c>
      <c r="W466" s="9">
        <f>MID(Table1[[#This Row],[Object]],1,2)*100</f>
        <v>5600</v>
      </c>
      <c r="X466" s="6" t="str">
        <f>VLOOKUP(Table1[[#This Row],[Program]],Program!$A$2:$B$269,2,FALSE)</f>
        <v>DATA PROCESSING</v>
      </c>
      <c r="Y466" s="6" t="str">
        <f>VLOOKUP(Table1[[#This Row],[2-Digit Object Code]],'Object Codes'!$C$2:$D$861,2,FALSE)</f>
        <v>RENTS,LEASES&amp;REPAIRS-DIST.USE</v>
      </c>
    </row>
    <row r="467" spans="1:25" x14ac:dyDescent="0.25">
      <c r="A467" s="1" t="s">
        <v>8</v>
      </c>
      <c r="B467" s="1" t="s">
        <v>9</v>
      </c>
      <c r="C467" s="1" t="s">
        <v>10</v>
      </c>
      <c r="D467" s="1" t="s">
        <v>11</v>
      </c>
      <c r="E467" s="1" t="s">
        <v>135</v>
      </c>
      <c r="F467" s="1" t="s">
        <v>12</v>
      </c>
      <c r="G467" s="1" t="s">
        <v>105</v>
      </c>
      <c r="H467" s="1" t="s">
        <v>136</v>
      </c>
      <c r="I467" s="3">
        <v>1250</v>
      </c>
      <c r="J467" s="3">
        <v>0</v>
      </c>
      <c r="K467" s="3">
        <v>1250</v>
      </c>
      <c r="L467" s="3">
        <v>0</v>
      </c>
      <c r="M467" s="3">
        <v>1250</v>
      </c>
      <c r="N467" s="3">
        <v>1250</v>
      </c>
      <c r="O467" s="3">
        <v>0</v>
      </c>
      <c r="P467" s="3">
        <v>1250</v>
      </c>
      <c r="Q467" s="3">
        <v>0</v>
      </c>
      <c r="R467" s="3">
        <v>0</v>
      </c>
      <c r="S467" s="3">
        <v>1250</v>
      </c>
      <c r="T467" s="6">
        <f t="shared" si="21"/>
        <v>0</v>
      </c>
      <c r="U467" s="6">
        <f t="shared" si="22"/>
        <v>1250</v>
      </c>
      <c r="V467" s="9">
        <f t="shared" si="23"/>
        <v>5000</v>
      </c>
      <c r="W467" s="9">
        <f>MID(Table1[[#This Row],[Object]],1,2)*100</f>
        <v>5600</v>
      </c>
      <c r="X467" s="6" t="str">
        <f>VLOOKUP(Table1[[#This Row],[Program]],Program!$A$2:$B$269,2,FALSE)</f>
        <v>DATA PROCESSING</v>
      </c>
      <c r="Y467" s="6" t="str">
        <f>VLOOKUP(Table1[[#This Row],[2-Digit Object Code]],'Object Codes'!$C$2:$D$861,2,FALSE)</f>
        <v>RENTS,LEASES&amp;REPAIRS-DIST.USE</v>
      </c>
    </row>
    <row r="468" spans="1:25" x14ac:dyDescent="0.25">
      <c r="A468" s="1" t="s">
        <v>8</v>
      </c>
      <c r="B468" s="1" t="s">
        <v>9</v>
      </c>
      <c r="C468" s="1" t="s">
        <v>10</v>
      </c>
      <c r="D468" s="1" t="s">
        <v>11</v>
      </c>
      <c r="E468" s="1" t="s">
        <v>135</v>
      </c>
      <c r="F468" s="1" t="s">
        <v>12</v>
      </c>
      <c r="G468" s="1" t="s">
        <v>138</v>
      </c>
      <c r="H468" s="1" t="s">
        <v>136</v>
      </c>
      <c r="I468" s="3">
        <v>489666</v>
      </c>
      <c r="J468" s="3">
        <v>126000</v>
      </c>
      <c r="K468" s="3">
        <v>615666</v>
      </c>
      <c r="L468" s="3">
        <v>603717.82999999996</v>
      </c>
      <c r="M468" s="3">
        <v>11948.17</v>
      </c>
      <c r="N468" s="3">
        <v>615383</v>
      </c>
      <c r="O468" s="3">
        <v>10000</v>
      </c>
      <c r="P468" s="3">
        <v>625383</v>
      </c>
      <c r="Q468" s="3">
        <v>481250.42</v>
      </c>
      <c r="R468" s="3">
        <v>42510</v>
      </c>
      <c r="S468" s="3">
        <v>101622.58</v>
      </c>
      <c r="T468" s="6">
        <f t="shared" si="21"/>
        <v>125717</v>
      </c>
      <c r="U468" s="6">
        <f t="shared" si="22"/>
        <v>11665.170000000042</v>
      </c>
      <c r="V468" s="9">
        <f t="shared" si="23"/>
        <v>5000</v>
      </c>
      <c r="W468" s="9">
        <f>MID(Table1[[#This Row],[Object]],1,2)*100</f>
        <v>5600</v>
      </c>
      <c r="X468" s="6" t="str">
        <f>VLOOKUP(Table1[[#This Row],[Program]],Program!$A$2:$B$269,2,FALSE)</f>
        <v>DATA PROCESSING</v>
      </c>
      <c r="Y468" s="6" t="str">
        <f>VLOOKUP(Table1[[#This Row],[2-Digit Object Code]],'Object Codes'!$C$2:$D$861,2,FALSE)</f>
        <v>RENTS,LEASES&amp;REPAIRS-DIST.USE</v>
      </c>
    </row>
    <row r="469" spans="1:25" x14ac:dyDescent="0.25">
      <c r="A469" s="1" t="s">
        <v>8</v>
      </c>
      <c r="B469" s="1" t="s">
        <v>9</v>
      </c>
      <c r="C469" s="1" t="s">
        <v>10</v>
      </c>
      <c r="D469" s="1" t="s">
        <v>11</v>
      </c>
      <c r="E469" s="1" t="s">
        <v>135</v>
      </c>
      <c r="F469" s="1" t="s">
        <v>12</v>
      </c>
      <c r="G469" s="1" t="s">
        <v>106</v>
      </c>
      <c r="H469" s="1" t="s">
        <v>136</v>
      </c>
      <c r="I469" s="3">
        <v>2000</v>
      </c>
      <c r="J469" s="3">
        <v>0</v>
      </c>
      <c r="K469" s="3">
        <v>2000</v>
      </c>
      <c r="L469" s="3">
        <v>573.58000000000004</v>
      </c>
      <c r="M469" s="3">
        <v>1426.42</v>
      </c>
      <c r="N469" s="3">
        <v>2000</v>
      </c>
      <c r="O469" s="3">
        <v>0</v>
      </c>
      <c r="P469" s="3">
        <v>2000</v>
      </c>
      <c r="Q469" s="3">
        <v>0</v>
      </c>
      <c r="R469" s="3">
        <v>100</v>
      </c>
      <c r="S469" s="3">
        <v>1900</v>
      </c>
      <c r="T469" s="6">
        <f t="shared" si="21"/>
        <v>0</v>
      </c>
      <c r="U469" s="6">
        <f t="shared" si="22"/>
        <v>1426.42</v>
      </c>
      <c r="V469" s="9">
        <f t="shared" si="23"/>
        <v>5000</v>
      </c>
      <c r="W469" s="9">
        <f>MID(Table1[[#This Row],[Object]],1,2)*100</f>
        <v>5600</v>
      </c>
      <c r="X469" s="6" t="str">
        <f>VLOOKUP(Table1[[#This Row],[Program]],Program!$A$2:$B$269,2,FALSE)</f>
        <v>DATA PROCESSING</v>
      </c>
      <c r="Y469" s="6" t="str">
        <f>VLOOKUP(Table1[[#This Row],[2-Digit Object Code]],'Object Codes'!$C$2:$D$861,2,FALSE)</f>
        <v>RENTS,LEASES&amp;REPAIRS-DIST.USE</v>
      </c>
    </row>
    <row r="470" spans="1:25" x14ac:dyDescent="0.25">
      <c r="A470" s="1" t="s">
        <v>8</v>
      </c>
      <c r="B470" s="1" t="s">
        <v>9</v>
      </c>
      <c r="C470" s="1" t="s">
        <v>10</v>
      </c>
      <c r="D470" s="1" t="s">
        <v>11</v>
      </c>
      <c r="E470" s="1" t="s">
        <v>135</v>
      </c>
      <c r="F470" s="1" t="s">
        <v>12</v>
      </c>
      <c r="G470" s="1" t="s">
        <v>122</v>
      </c>
      <c r="H470" s="1" t="s">
        <v>136</v>
      </c>
      <c r="I470" s="3">
        <v>1000</v>
      </c>
      <c r="J470" s="3">
        <v>0</v>
      </c>
      <c r="K470" s="3">
        <v>1000</v>
      </c>
      <c r="L470" s="3">
        <v>1466.25</v>
      </c>
      <c r="M470" s="3">
        <v>-466.25</v>
      </c>
      <c r="N470" s="3">
        <v>1000</v>
      </c>
      <c r="O470" s="3">
        <v>0</v>
      </c>
      <c r="P470" s="3">
        <v>1000</v>
      </c>
      <c r="Q470" s="3">
        <v>0</v>
      </c>
      <c r="R470" s="3">
        <v>0</v>
      </c>
      <c r="S470" s="3">
        <v>1000</v>
      </c>
      <c r="T470" s="6">
        <f t="shared" si="21"/>
        <v>0</v>
      </c>
      <c r="U470" s="6">
        <f t="shared" si="22"/>
        <v>-466.25</v>
      </c>
      <c r="V470" s="9">
        <f t="shared" si="23"/>
        <v>5000</v>
      </c>
      <c r="W470" s="9">
        <f>MID(Table1[[#This Row],[Object]],1,2)*100</f>
        <v>5700</v>
      </c>
      <c r="X470" s="6" t="str">
        <f>VLOOKUP(Table1[[#This Row],[Program]],Program!$A$2:$B$269,2,FALSE)</f>
        <v>DATA PROCESSING</v>
      </c>
      <c r="Y470" s="6" t="str">
        <f>VLOOKUP(Table1[[#This Row],[2-Digit Object Code]],'Object Codes'!$C$2:$D$861,2,FALSE)</f>
        <v>LEGAL/ELECTION/AUDIT-DIST. USE</v>
      </c>
    </row>
    <row r="471" spans="1:25" x14ac:dyDescent="0.25">
      <c r="A471" s="1" t="s">
        <v>8</v>
      </c>
      <c r="B471" s="1" t="s">
        <v>9</v>
      </c>
      <c r="C471" s="1" t="s">
        <v>10</v>
      </c>
      <c r="D471" s="1" t="s">
        <v>11</v>
      </c>
      <c r="E471" s="1" t="s">
        <v>135</v>
      </c>
      <c r="F471" s="1" t="s">
        <v>12</v>
      </c>
      <c r="G471" s="1" t="s">
        <v>69</v>
      </c>
      <c r="H471" s="1" t="s">
        <v>136</v>
      </c>
      <c r="I471" s="3">
        <v>56158</v>
      </c>
      <c r="J471" s="3">
        <v>-32012.720000000001</v>
      </c>
      <c r="K471" s="3">
        <v>24145.279999999999</v>
      </c>
      <c r="L471" s="3">
        <v>18205.28</v>
      </c>
      <c r="M471" s="3">
        <v>5940</v>
      </c>
      <c r="N471" s="3">
        <v>43558</v>
      </c>
      <c r="O471" s="3">
        <v>-10000</v>
      </c>
      <c r="P471" s="3">
        <v>33558</v>
      </c>
      <c r="Q471" s="3">
        <v>80</v>
      </c>
      <c r="R471" s="3">
        <v>0</v>
      </c>
      <c r="S471" s="3">
        <v>33478</v>
      </c>
      <c r="T471" s="6">
        <f t="shared" si="21"/>
        <v>-12600</v>
      </c>
      <c r="U471" s="6">
        <f t="shared" si="22"/>
        <v>25352.720000000001</v>
      </c>
      <c r="V471" s="9">
        <f t="shared" si="23"/>
        <v>5000</v>
      </c>
      <c r="W471" s="9">
        <f>MID(Table1[[#This Row],[Object]],1,2)*100</f>
        <v>5800</v>
      </c>
      <c r="X471" s="6" t="str">
        <f>VLOOKUP(Table1[[#This Row],[Program]],Program!$A$2:$B$269,2,FALSE)</f>
        <v>DATA PROCESSING</v>
      </c>
      <c r="Y471" s="6" t="str">
        <f>VLOOKUP(Table1[[#This Row],[2-Digit Object Code]],'Object Codes'!$C$2:$D$861,2,FALSE)</f>
        <v>OTHER OPERATING EXP-DIST. USE</v>
      </c>
    </row>
    <row r="472" spans="1:25" x14ac:dyDescent="0.25">
      <c r="A472" s="1" t="s">
        <v>8</v>
      </c>
      <c r="B472" s="1" t="s">
        <v>9</v>
      </c>
      <c r="C472" s="1" t="s">
        <v>10</v>
      </c>
      <c r="D472" s="1" t="s">
        <v>11</v>
      </c>
      <c r="E472" s="1" t="s">
        <v>135</v>
      </c>
      <c r="F472" s="1" t="s">
        <v>12</v>
      </c>
      <c r="G472" s="1" t="s">
        <v>108</v>
      </c>
      <c r="H472" s="1" t="s">
        <v>136</v>
      </c>
      <c r="I472" s="3">
        <v>4880</v>
      </c>
      <c r="J472" s="3">
        <v>1000</v>
      </c>
      <c r="K472" s="3">
        <v>5880</v>
      </c>
      <c r="L472" s="3">
        <v>2116.85</v>
      </c>
      <c r="M472" s="3">
        <v>3763.15</v>
      </c>
      <c r="N472" s="3">
        <v>4880</v>
      </c>
      <c r="O472" s="3">
        <v>0</v>
      </c>
      <c r="P472" s="3">
        <v>4880</v>
      </c>
      <c r="Q472" s="3">
        <v>2542.14</v>
      </c>
      <c r="R472" s="3">
        <v>1221.4100000000001</v>
      </c>
      <c r="S472" s="3">
        <v>1116.45</v>
      </c>
      <c r="T472" s="6">
        <f t="shared" si="21"/>
        <v>0</v>
      </c>
      <c r="U472" s="6">
        <f t="shared" si="22"/>
        <v>2763.15</v>
      </c>
      <c r="V472" s="9">
        <f t="shared" si="23"/>
        <v>6000</v>
      </c>
      <c r="W472" s="9">
        <f>MID(Table1[[#This Row],[Object]],1,2)*100</f>
        <v>6400</v>
      </c>
      <c r="X472" s="6" t="str">
        <f>VLOOKUP(Table1[[#This Row],[Program]],Program!$A$2:$B$269,2,FALSE)</f>
        <v>DATA PROCESSING</v>
      </c>
      <c r="Y472" s="6" t="str">
        <f>VLOOKUP(Table1[[#This Row],[2-Digit Object Code]],'Object Codes'!$C$2:$D$861,2,FALSE)</f>
        <v>EQUIP/FURNITURE (EXCLD COMPTR)</v>
      </c>
    </row>
    <row r="473" spans="1:25" x14ac:dyDescent="0.25">
      <c r="A473" s="1" t="s">
        <v>8</v>
      </c>
      <c r="B473" s="1" t="s">
        <v>9</v>
      </c>
      <c r="C473" s="1" t="s">
        <v>10</v>
      </c>
      <c r="D473" s="1" t="s">
        <v>11</v>
      </c>
      <c r="E473" s="1" t="s">
        <v>135</v>
      </c>
      <c r="F473" s="1" t="s">
        <v>12</v>
      </c>
      <c r="G473" s="1" t="s">
        <v>70</v>
      </c>
      <c r="H473" s="1" t="s">
        <v>136</v>
      </c>
      <c r="I473" s="3">
        <v>50256</v>
      </c>
      <c r="J473" s="3">
        <v>119972.72</v>
      </c>
      <c r="K473" s="3">
        <v>170228.72</v>
      </c>
      <c r="L473" s="3">
        <v>149893.32</v>
      </c>
      <c r="M473" s="3">
        <v>20335.400000000001</v>
      </c>
      <c r="N473" s="3">
        <v>141500</v>
      </c>
      <c r="O473" s="3">
        <v>-67000</v>
      </c>
      <c r="P473" s="3">
        <v>74500</v>
      </c>
      <c r="Q473" s="3">
        <v>54975.92</v>
      </c>
      <c r="R473" s="3">
        <v>14796.75</v>
      </c>
      <c r="S473" s="3">
        <v>4727.33</v>
      </c>
      <c r="T473" s="6">
        <f t="shared" si="21"/>
        <v>91244</v>
      </c>
      <c r="U473" s="6">
        <f t="shared" si="22"/>
        <v>-8393.320000000007</v>
      </c>
      <c r="V473" s="9">
        <f t="shared" si="23"/>
        <v>6000</v>
      </c>
      <c r="W473" s="9">
        <f>MID(Table1[[#This Row],[Object]],1,2)*100</f>
        <v>6400</v>
      </c>
      <c r="X473" s="6" t="str">
        <f>VLOOKUP(Table1[[#This Row],[Program]],Program!$A$2:$B$269,2,FALSE)</f>
        <v>DATA PROCESSING</v>
      </c>
      <c r="Y473" s="6" t="str">
        <f>VLOOKUP(Table1[[#This Row],[2-Digit Object Code]],'Object Codes'!$C$2:$D$861,2,FALSE)</f>
        <v>EQUIP/FURNITURE (EXCLD COMPTR)</v>
      </c>
    </row>
    <row r="474" spans="1:25" x14ac:dyDescent="0.25">
      <c r="A474" s="1" t="s">
        <v>8</v>
      </c>
      <c r="B474" s="1" t="s">
        <v>9</v>
      </c>
      <c r="C474" s="1" t="s">
        <v>10</v>
      </c>
      <c r="D474" s="1" t="s">
        <v>11</v>
      </c>
      <c r="E474" s="1" t="s">
        <v>139</v>
      </c>
      <c r="F474" s="1" t="s">
        <v>12</v>
      </c>
      <c r="G474" s="1" t="s">
        <v>140</v>
      </c>
      <c r="H474" s="1" t="s">
        <v>109</v>
      </c>
      <c r="I474" s="3">
        <v>87000</v>
      </c>
      <c r="J474" s="3">
        <v>0</v>
      </c>
      <c r="K474" s="3">
        <v>87000</v>
      </c>
      <c r="L474" s="3">
        <v>62987</v>
      </c>
      <c r="M474" s="3">
        <v>24013</v>
      </c>
      <c r="N474" s="3">
        <v>70000</v>
      </c>
      <c r="O474" s="3">
        <v>0</v>
      </c>
      <c r="P474" s="3">
        <v>70000</v>
      </c>
      <c r="Q474" s="3">
        <v>64457</v>
      </c>
      <c r="R474" s="3">
        <v>0</v>
      </c>
      <c r="S474" s="3">
        <v>5543</v>
      </c>
      <c r="T474" s="6">
        <f t="shared" si="21"/>
        <v>-17000</v>
      </c>
      <c r="U474" s="6">
        <f t="shared" si="22"/>
        <v>7013</v>
      </c>
      <c r="V474" s="9">
        <f t="shared" si="23"/>
        <v>5000</v>
      </c>
      <c r="W474" s="9">
        <f>MID(Table1[[#This Row],[Object]],1,2)*100</f>
        <v>5400</v>
      </c>
      <c r="X474" s="6" t="str">
        <f>VLOOKUP(Table1[[#This Row],[Program]],Program!$A$2:$B$269,2,FALSE)</f>
        <v>INSURANCE</v>
      </c>
      <c r="Y474" s="6" t="str">
        <f>VLOOKUP(Table1[[#This Row],[2-Digit Object Code]],'Object Codes'!$C$2:$D$861,2,FALSE)</f>
        <v>INSURANCES - DISTRICT USE</v>
      </c>
    </row>
    <row r="475" spans="1:25" x14ac:dyDescent="0.25">
      <c r="A475" s="1" t="s">
        <v>8</v>
      </c>
      <c r="B475" s="1" t="s">
        <v>9</v>
      </c>
      <c r="C475" s="1" t="s">
        <v>10</v>
      </c>
      <c r="D475" s="1" t="s">
        <v>11</v>
      </c>
      <c r="E475" s="1" t="s">
        <v>139</v>
      </c>
      <c r="F475" s="1" t="s">
        <v>12</v>
      </c>
      <c r="G475" s="1" t="s">
        <v>73</v>
      </c>
      <c r="H475" s="1" t="s">
        <v>74</v>
      </c>
      <c r="I475" s="3">
        <v>600000</v>
      </c>
      <c r="J475" s="3">
        <v>0</v>
      </c>
      <c r="K475" s="3">
        <v>600000</v>
      </c>
      <c r="L475" s="3">
        <v>600000</v>
      </c>
      <c r="M475" s="3">
        <v>0</v>
      </c>
      <c r="N475" s="3">
        <v>550000</v>
      </c>
      <c r="O475" s="3">
        <v>0</v>
      </c>
      <c r="P475" s="3">
        <v>550000</v>
      </c>
      <c r="Q475" s="3">
        <v>0</v>
      </c>
      <c r="R475" s="3">
        <v>0</v>
      </c>
      <c r="S475" s="3">
        <v>550000</v>
      </c>
      <c r="T475" s="6">
        <f t="shared" si="21"/>
        <v>-50000</v>
      </c>
      <c r="U475" s="6">
        <f t="shared" si="22"/>
        <v>-50000</v>
      </c>
      <c r="V475" s="9">
        <f t="shared" si="23"/>
        <v>7000</v>
      </c>
      <c r="W475" s="9">
        <f>MID(Table1[[#This Row],[Object]],1,2)*100</f>
        <v>7300</v>
      </c>
      <c r="X475" s="6" t="str">
        <f>VLOOKUP(Table1[[#This Row],[Program]],Program!$A$2:$B$269,2,FALSE)</f>
        <v>INSURANCE</v>
      </c>
      <c r="Y475" s="6" t="str">
        <f>VLOOKUP(Table1[[#This Row],[2-Digit Object Code]],'Object Codes'!$C$2:$D$861,2,FALSE)</f>
        <v>INTERFUND TRANSFERS</v>
      </c>
    </row>
    <row r="476" spans="1:25" x14ac:dyDescent="0.25">
      <c r="A476" s="1" t="s">
        <v>8</v>
      </c>
      <c r="B476" s="1" t="s">
        <v>9</v>
      </c>
      <c r="C476" s="1" t="s">
        <v>10</v>
      </c>
      <c r="D476" s="1" t="s">
        <v>11</v>
      </c>
      <c r="E476" s="1" t="s">
        <v>141</v>
      </c>
      <c r="F476" s="1" t="s">
        <v>12</v>
      </c>
      <c r="G476" s="1" t="s">
        <v>18</v>
      </c>
      <c r="H476" s="1" t="s">
        <v>142</v>
      </c>
      <c r="I476" s="3">
        <v>0</v>
      </c>
      <c r="J476" s="3">
        <v>0</v>
      </c>
      <c r="K476" s="3">
        <v>0</v>
      </c>
      <c r="L476" s="3">
        <v>2022.91</v>
      </c>
      <c r="M476" s="3">
        <v>-2022.91</v>
      </c>
      <c r="N476" s="3">
        <v>22879</v>
      </c>
      <c r="O476" s="3">
        <v>0</v>
      </c>
      <c r="P476" s="3">
        <v>22879</v>
      </c>
      <c r="Q476" s="3">
        <v>4524.24</v>
      </c>
      <c r="R476" s="3">
        <v>0</v>
      </c>
      <c r="S476" s="3">
        <v>18354.759999999998</v>
      </c>
      <c r="T476" s="6">
        <f t="shared" si="21"/>
        <v>22879</v>
      </c>
      <c r="U476" s="6">
        <f t="shared" si="22"/>
        <v>20856.09</v>
      </c>
      <c r="V476" s="9">
        <f t="shared" si="23"/>
        <v>2000</v>
      </c>
      <c r="W476" s="9">
        <f>MID(Table1[[#This Row],[Object]],1,2)*100</f>
        <v>2100</v>
      </c>
      <c r="X476" s="6" t="str">
        <f>VLOOKUP(Table1[[#This Row],[Program]],Program!$A$2:$B$269,2,FALSE)</f>
        <v>FACILITIES PLANNING/ADM.SVCS.</v>
      </c>
      <c r="Y476" s="6" t="str">
        <f>VLOOKUP(Table1[[#This Row],[2-Digit Object Code]],'Object Codes'!$C$2:$D$861,2,FALSE)</f>
        <v>CLASSIFIED MANAGERS-NON-INSTRU</v>
      </c>
    </row>
    <row r="477" spans="1:25" x14ac:dyDescent="0.25">
      <c r="A477" s="1" t="s">
        <v>8</v>
      </c>
      <c r="B477" s="1" t="s">
        <v>9</v>
      </c>
      <c r="C477" s="1" t="s">
        <v>10</v>
      </c>
      <c r="D477" s="1" t="s">
        <v>11</v>
      </c>
      <c r="E477" s="1" t="s">
        <v>141</v>
      </c>
      <c r="F477" s="1" t="s">
        <v>12</v>
      </c>
      <c r="G477" s="1" t="s">
        <v>27</v>
      </c>
      <c r="H477" s="1" t="s">
        <v>142</v>
      </c>
      <c r="I477" s="3">
        <v>0</v>
      </c>
      <c r="J477" s="3">
        <v>0</v>
      </c>
      <c r="K477" s="3">
        <v>0</v>
      </c>
      <c r="L477" s="3">
        <v>231.46</v>
      </c>
      <c r="M477" s="3">
        <v>-231.46</v>
      </c>
      <c r="N477" s="3">
        <v>2690</v>
      </c>
      <c r="O477" s="3">
        <v>0</v>
      </c>
      <c r="P477" s="3">
        <v>2690</v>
      </c>
      <c r="Q477" s="3">
        <v>532.54</v>
      </c>
      <c r="R477" s="3">
        <v>0</v>
      </c>
      <c r="S477" s="3">
        <v>2157.46</v>
      </c>
      <c r="T477" s="6">
        <f t="shared" si="21"/>
        <v>2690</v>
      </c>
      <c r="U477" s="6">
        <f t="shared" si="22"/>
        <v>2458.54</v>
      </c>
      <c r="V477" s="9">
        <f t="shared" si="23"/>
        <v>3000</v>
      </c>
      <c r="W477" s="9">
        <f>MID(Table1[[#This Row],[Object]],1,2)*100</f>
        <v>3200</v>
      </c>
      <c r="X477" s="6" t="str">
        <f>VLOOKUP(Table1[[#This Row],[Program]],Program!$A$2:$B$269,2,FALSE)</f>
        <v>FACILITIES PLANNING/ADM.SVCS.</v>
      </c>
      <c r="Y477" s="6" t="str">
        <f>VLOOKUP(Table1[[#This Row],[2-Digit Object Code]],'Object Codes'!$C$2:$D$861,2,FALSE)</f>
        <v>CLASSIFIED RETIREMENT</v>
      </c>
    </row>
    <row r="478" spans="1:25" x14ac:dyDescent="0.25">
      <c r="A478" s="1" t="s">
        <v>8</v>
      </c>
      <c r="B478" s="1" t="s">
        <v>9</v>
      </c>
      <c r="C478" s="1" t="s">
        <v>10</v>
      </c>
      <c r="D478" s="1" t="s">
        <v>11</v>
      </c>
      <c r="E478" s="1" t="s">
        <v>141</v>
      </c>
      <c r="F478" s="1" t="s">
        <v>12</v>
      </c>
      <c r="G478" s="1" t="s">
        <v>87</v>
      </c>
      <c r="H478" s="1" t="s">
        <v>142</v>
      </c>
      <c r="I478" s="3">
        <v>0</v>
      </c>
      <c r="J478" s="3">
        <v>0</v>
      </c>
      <c r="K478" s="3">
        <v>0</v>
      </c>
      <c r="L478" s="3">
        <v>124.76</v>
      </c>
      <c r="M478" s="3">
        <v>-124.76</v>
      </c>
      <c r="N478" s="3">
        <v>1419</v>
      </c>
      <c r="O478" s="3">
        <v>0</v>
      </c>
      <c r="P478" s="3">
        <v>1419</v>
      </c>
      <c r="Q478" s="3">
        <v>278.43</v>
      </c>
      <c r="R478" s="3">
        <v>0</v>
      </c>
      <c r="S478" s="3">
        <v>1140.57</v>
      </c>
      <c r="T478" s="6">
        <f t="shared" si="21"/>
        <v>1419</v>
      </c>
      <c r="U478" s="6">
        <f t="shared" si="22"/>
        <v>1294.24</v>
      </c>
      <c r="V478" s="9">
        <f t="shared" si="23"/>
        <v>3000</v>
      </c>
      <c r="W478" s="9">
        <f>MID(Table1[[#This Row],[Object]],1,2)*100</f>
        <v>3300</v>
      </c>
      <c r="X478" s="6" t="str">
        <f>VLOOKUP(Table1[[#This Row],[Program]],Program!$A$2:$B$269,2,FALSE)</f>
        <v>FACILITIES PLANNING/ADM.SVCS.</v>
      </c>
      <c r="Y478" s="6" t="str">
        <f>VLOOKUP(Table1[[#This Row],[2-Digit Object Code]],'Object Codes'!$C$2:$D$861,2,FALSE)</f>
        <v>OASDHI/FICA</v>
      </c>
    </row>
    <row r="479" spans="1:25" x14ac:dyDescent="0.25">
      <c r="A479" s="1" t="s">
        <v>8</v>
      </c>
      <c r="B479" s="1" t="s">
        <v>9</v>
      </c>
      <c r="C479" s="1" t="s">
        <v>10</v>
      </c>
      <c r="D479" s="1" t="s">
        <v>11</v>
      </c>
      <c r="E479" s="1" t="s">
        <v>141</v>
      </c>
      <c r="F479" s="1" t="s">
        <v>12</v>
      </c>
      <c r="G479" s="1" t="s">
        <v>29</v>
      </c>
      <c r="H479" s="1" t="s">
        <v>142</v>
      </c>
      <c r="I479" s="3">
        <v>0</v>
      </c>
      <c r="J479" s="3">
        <v>0</v>
      </c>
      <c r="K479" s="3">
        <v>0</v>
      </c>
      <c r="L479" s="3">
        <v>0.62</v>
      </c>
      <c r="M479" s="3">
        <v>-0.62</v>
      </c>
      <c r="N479" s="3">
        <v>7</v>
      </c>
      <c r="O479" s="3">
        <v>0</v>
      </c>
      <c r="P479" s="3">
        <v>7</v>
      </c>
      <c r="Q479" s="3">
        <v>1.85</v>
      </c>
      <c r="R479" s="3">
        <v>0</v>
      </c>
      <c r="S479" s="3">
        <v>5.15</v>
      </c>
      <c r="T479" s="6">
        <f t="shared" si="21"/>
        <v>7</v>
      </c>
      <c r="U479" s="6">
        <f t="shared" si="22"/>
        <v>6.38</v>
      </c>
      <c r="V479" s="9">
        <f t="shared" si="23"/>
        <v>3000</v>
      </c>
      <c r="W479" s="9">
        <f>MID(Table1[[#This Row],[Object]],1,2)*100</f>
        <v>3300</v>
      </c>
      <c r="X479" s="6" t="str">
        <f>VLOOKUP(Table1[[#This Row],[Program]],Program!$A$2:$B$269,2,FALSE)</f>
        <v>FACILITIES PLANNING/ADM.SVCS.</v>
      </c>
      <c r="Y479" s="6" t="str">
        <f>VLOOKUP(Table1[[#This Row],[2-Digit Object Code]],'Object Codes'!$C$2:$D$861,2,FALSE)</f>
        <v>OASDHI/FICA</v>
      </c>
    </row>
    <row r="480" spans="1:25" x14ac:dyDescent="0.25">
      <c r="A480" s="1" t="s">
        <v>8</v>
      </c>
      <c r="B480" s="1" t="s">
        <v>9</v>
      </c>
      <c r="C480" s="1" t="s">
        <v>10</v>
      </c>
      <c r="D480" s="1" t="s">
        <v>11</v>
      </c>
      <c r="E480" s="1" t="s">
        <v>141</v>
      </c>
      <c r="F480" s="1" t="s">
        <v>12</v>
      </c>
      <c r="G480" s="1" t="s">
        <v>30</v>
      </c>
      <c r="H480" s="1" t="s">
        <v>142</v>
      </c>
      <c r="I480" s="3">
        <v>0</v>
      </c>
      <c r="J480" s="3">
        <v>0</v>
      </c>
      <c r="K480" s="3">
        <v>0</v>
      </c>
      <c r="L480" s="3">
        <v>29.32</v>
      </c>
      <c r="M480" s="3">
        <v>-29.32</v>
      </c>
      <c r="N480" s="3">
        <v>333</v>
      </c>
      <c r="O480" s="3">
        <v>0</v>
      </c>
      <c r="P480" s="3">
        <v>333</v>
      </c>
      <c r="Q480" s="3">
        <v>65.55</v>
      </c>
      <c r="R480" s="3">
        <v>0</v>
      </c>
      <c r="S480" s="3">
        <v>267.45</v>
      </c>
      <c r="T480" s="6">
        <f t="shared" si="21"/>
        <v>333</v>
      </c>
      <c r="U480" s="6">
        <f t="shared" si="22"/>
        <v>303.68</v>
      </c>
      <c r="V480" s="9">
        <f t="shared" si="23"/>
        <v>3000</v>
      </c>
      <c r="W480" s="9">
        <f>MID(Table1[[#This Row],[Object]],1,2)*100</f>
        <v>3300</v>
      </c>
      <c r="X480" s="6" t="str">
        <f>VLOOKUP(Table1[[#This Row],[Program]],Program!$A$2:$B$269,2,FALSE)</f>
        <v>FACILITIES PLANNING/ADM.SVCS.</v>
      </c>
      <c r="Y480" s="6" t="str">
        <f>VLOOKUP(Table1[[#This Row],[2-Digit Object Code]],'Object Codes'!$C$2:$D$861,2,FALSE)</f>
        <v>OASDHI/FICA</v>
      </c>
    </row>
    <row r="481" spans="1:25" x14ac:dyDescent="0.25">
      <c r="A481" s="1" t="s">
        <v>8</v>
      </c>
      <c r="B481" s="1" t="s">
        <v>9</v>
      </c>
      <c r="C481" s="1" t="s">
        <v>10</v>
      </c>
      <c r="D481" s="1" t="s">
        <v>11</v>
      </c>
      <c r="E481" s="1" t="s">
        <v>141</v>
      </c>
      <c r="F481" s="1" t="s">
        <v>12</v>
      </c>
      <c r="G481" s="1" t="s">
        <v>32</v>
      </c>
      <c r="H481" s="1" t="s">
        <v>142</v>
      </c>
      <c r="I481" s="3">
        <v>0</v>
      </c>
      <c r="J481" s="3">
        <v>0</v>
      </c>
      <c r="K481" s="3">
        <v>0</v>
      </c>
      <c r="L481" s="3">
        <v>16.98</v>
      </c>
      <c r="M481" s="3">
        <v>-16.98</v>
      </c>
      <c r="N481" s="3">
        <v>214</v>
      </c>
      <c r="O481" s="3">
        <v>0</v>
      </c>
      <c r="P481" s="3">
        <v>214</v>
      </c>
      <c r="Q481" s="3">
        <v>53.46</v>
      </c>
      <c r="R481" s="3">
        <v>0</v>
      </c>
      <c r="S481" s="3">
        <v>160.54</v>
      </c>
      <c r="T481" s="6">
        <f t="shared" si="21"/>
        <v>214</v>
      </c>
      <c r="U481" s="6">
        <f t="shared" si="22"/>
        <v>197.02</v>
      </c>
      <c r="V481" s="9">
        <f t="shared" si="23"/>
        <v>3000</v>
      </c>
      <c r="W481" s="9">
        <f>MID(Table1[[#This Row],[Object]],1,2)*100</f>
        <v>3400</v>
      </c>
      <c r="X481" s="6" t="str">
        <f>VLOOKUP(Table1[[#This Row],[Program]],Program!$A$2:$B$269,2,FALSE)</f>
        <v>FACILITIES PLANNING/ADM.SVCS.</v>
      </c>
      <c r="Y481" s="6" t="str">
        <f>VLOOKUP(Table1[[#This Row],[2-Digit Object Code]],'Object Codes'!$C$2:$D$861,2,FALSE)</f>
        <v>HEALTH AND WELFARE BENEFITS</v>
      </c>
    </row>
    <row r="482" spans="1:25" x14ac:dyDescent="0.25">
      <c r="A482" s="1" t="s">
        <v>8</v>
      </c>
      <c r="B482" s="1" t="s">
        <v>9</v>
      </c>
      <c r="C482" s="1" t="s">
        <v>10</v>
      </c>
      <c r="D482" s="1" t="s">
        <v>11</v>
      </c>
      <c r="E482" s="1" t="s">
        <v>141</v>
      </c>
      <c r="F482" s="1" t="s">
        <v>12</v>
      </c>
      <c r="G482" s="1" t="s">
        <v>35</v>
      </c>
      <c r="H482" s="1" t="s">
        <v>142</v>
      </c>
      <c r="I482" s="3">
        <v>0</v>
      </c>
      <c r="J482" s="3">
        <v>0</v>
      </c>
      <c r="K482" s="3">
        <v>0</v>
      </c>
      <c r="L482" s="3">
        <v>220.95</v>
      </c>
      <c r="M482" s="3">
        <v>-220.95</v>
      </c>
      <c r="N482" s="3">
        <v>2806</v>
      </c>
      <c r="O482" s="3">
        <v>0</v>
      </c>
      <c r="P482" s="3">
        <v>2806</v>
      </c>
      <c r="Q482" s="3">
        <v>701.55</v>
      </c>
      <c r="R482" s="3">
        <v>0</v>
      </c>
      <c r="S482" s="3">
        <v>2104.4499999999998</v>
      </c>
      <c r="T482" s="6">
        <f t="shared" si="21"/>
        <v>2806</v>
      </c>
      <c r="U482" s="6">
        <f t="shared" si="22"/>
        <v>2585.0500000000002</v>
      </c>
      <c r="V482" s="9">
        <f t="shared" si="23"/>
        <v>3000</v>
      </c>
      <c r="W482" s="9">
        <f>MID(Table1[[#This Row],[Object]],1,2)*100</f>
        <v>3400</v>
      </c>
      <c r="X482" s="6" t="str">
        <f>VLOOKUP(Table1[[#This Row],[Program]],Program!$A$2:$B$269,2,FALSE)</f>
        <v>FACILITIES PLANNING/ADM.SVCS.</v>
      </c>
      <c r="Y482" s="6" t="str">
        <f>VLOOKUP(Table1[[#This Row],[2-Digit Object Code]],'Object Codes'!$C$2:$D$861,2,FALSE)</f>
        <v>HEALTH AND WELFARE BENEFITS</v>
      </c>
    </row>
    <row r="483" spans="1:25" x14ac:dyDescent="0.25">
      <c r="A483" s="1" t="s">
        <v>8</v>
      </c>
      <c r="B483" s="1" t="s">
        <v>9</v>
      </c>
      <c r="C483" s="1" t="s">
        <v>10</v>
      </c>
      <c r="D483" s="1" t="s">
        <v>11</v>
      </c>
      <c r="E483" s="1" t="s">
        <v>141</v>
      </c>
      <c r="F483" s="1" t="s">
        <v>12</v>
      </c>
      <c r="G483" s="1" t="s">
        <v>36</v>
      </c>
      <c r="H483" s="1" t="s">
        <v>142</v>
      </c>
      <c r="I483" s="3">
        <v>0</v>
      </c>
      <c r="J483" s="3">
        <v>0</v>
      </c>
      <c r="K483" s="3">
        <v>0</v>
      </c>
      <c r="L483" s="3">
        <v>3.59</v>
      </c>
      <c r="M483" s="3">
        <v>-3.59</v>
      </c>
      <c r="N483" s="3">
        <v>39</v>
      </c>
      <c r="O483" s="3">
        <v>0</v>
      </c>
      <c r="P483" s="3">
        <v>39</v>
      </c>
      <c r="Q483" s="3">
        <v>9.6300000000000008</v>
      </c>
      <c r="R483" s="3">
        <v>0</v>
      </c>
      <c r="S483" s="3">
        <v>29.37</v>
      </c>
      <c r="T483" s="6">
        <f t="shared" si="21"/>
        <v>39</v>
      </c>
      <c r="U483" s="6">
        <f t="shared" si="22"/>
        <v>35.409999999999997</v>
      </c>
      <c r="V483" s="9">
        <f t="shared" si="23"/>
        <v>3000</v>
      </c>
      <c r="W483" s="9">
        <f>MID(Table1[[#This Row],[Object]],1,2)*100</f>
        <v>3400</v>
      </c>
      <c r="X483" s="6" t="str">
        <f>VLOOKUP(Table1[[#This Row],[Program]],Program!$A$2:$B$269,2,FALSE)</f>
        <v>FACILITIES PLANNING/ADM.SVCS.</v>
      </c>
      <c r="Y483" s="6" t="str">
        <f>VLOOKUP(Table1[[#This Row],[2-Digit Object Code]],'Object Codes'!$C$2:$D$861,2,FALSE)</f>
        <v>HEALTH AND WELFARE BENEFITS</v>
      </c>
    </row>
    <row r="484" spans="1:25" x14ac:dyDescent="0.25">
      <c r="A484" s="1" t="s">
        <v>8</v>
      </c>
      <c r="B484" s="1" t="s">
        <v>9</v>
      </c>
      <c r="C484" s="1" t="s">
        <v>10</v>
      </c>
      <c r="D484" s="1" t="s">
        <v>11</v>
      </c>
      <c r="E484" s="1" t="s">
        <v>141</v>
      </c>
      <c r="F484" s="1" t="s">
        <v>12</v>
      </c>
      <c r="G484" s="1" t="s">
        <v>40</v>
      </c>
      <c r="H484" s="1" t="s">
        <v>142</v>
      </c>
      <c r="I484" s="3">
        <v>0</v>
      </c>
      <c r="J484" s="3">
        <v>0</v>
      </c>
      <c r="K484" s="3">
        <v>0</v>
      </c>
      <c r="L484" s="3">
        <v>1.01</v>
      </c>
      <c r="M484" s="3">
        <v>-1.01</v>
      </c>
      <c r="N484" s="3">
        <v>11</v>
      </c>
      <c r="O484" s="3">
        <v>0</v>
      </c>
      <c r="P484" s="3">
        <v>11</v>
      </c>
      <c r="Q484" s="3">
        <v>2.2599999999999998</v>
      </c>
      <c r="R484" s="3">
        <v>0</v>
      </c>
      <c r="S484" s="3">
        <v>8.74</v>
      </c>
      <c r="T484" s="6">
        <f t="shared" si="21"/>
        <v>11</v>
      </c>
      <c r="U484" s="6">
        <f t="shared" si="22"/>
        <v>9.99</v>
      </c>
      <c r="V484" s="9">
        <f t="shared" si="23"/>
        <v>3000</v>
      </c>
      <c r="W484" s="9">
        <f>MID(Table1[[#This Row],[Object]],1,2)*100</f>
        <v>3500</v>
      </c>
      <c r="X484" s="6" t="str">
        <f>VLOOKUP(Table1[[#This Row],[Program]],Program!$A$2:$B$269,2,FALSE)</f>
        <v>FACILITIES PLANNING/ADM.SVCS.</v>
      </c>
      <c r="Y484" s="6" t="str">
        <f>VLOOKUP(Table1[[#This Row],[2-Digit Object Code]],'Object Codes'!$C$2:$D$861,2,FALSE)</f>
        <v>STATE UNEMPLOYMENT INSURANCE</v>
      </c>
    </row>
    <row r="485" spans="1:25" x14ac:dyDescent="0.25">
      <c r="A485" s="1" t="s">
        <v>8</v>
      </c>
      <c r="B485" s="1" t="s">
        <v>9</v>
      </c>
      <c r="C485" s="1" t="s">
        <v>10</v>
      </c>
      <c r="D485" s="1" t="s">
        <v>11</v>
      </c>
      <c r="E485" s="1" t="s">
        <v>141</v>
      </c>
      <c r="F485" s="1" t="s">
        <v>12</v>
      </c>
      <c r="G485" s="1" t="s">
        <v>44</v>
      </c>
      <c r="H485" s="1" t="s">
        <v>142</v>
      </c>
      <c r="I485" s="3">
        <v>0</v>
      </c>
      <c r="J485" s="3">
        <v>0</v>
      </c>
      <c r="K485" s="3">
        <v>0</v>
      </c>
      <c r="L485" s="3">
        <v>25</v>
      </c>
      <c r="M485" s="3">
        <v>-25</v>
      </c>
      <c r="N485" s="3">
        <v>300</v>
      </c>
      <c r="O485" s="3">
        <v>0</v>
      </c>
      <c r="P485" s="3">
        <v>300</v>
      </c>
      <c r="Q485" s="3">
        <v>75</v>
      </c>
      <c r="R485" s="3">
        <v>0</v>
      </c>
      <c r="S485" s="3">
        <v>225</v>
      </c>
      <c r="T485" s="6">
        <f t="shared" si="21"/>
        <v>300</v>
      </c>
      <c r="U485" s="6">
        <f t="shared" si="22"/>
        <v>275</v>
      </c>
      <c r="V485" s="9">
        <f t="shared" si="23"/>
        <v>3000</v>
      </c>
      <c r="W485" s="9">
        <f>MID(Table1[[#This Row],[Object]],1,2)*100</f>
        <v>3600</v>
      </c>
      <c r="X485" s="6" t="str">
        <f>VLOOKUP(Table1[[#This Row],[Program]],Program!$A$2:$B$269,2,FALSE)</f>
        <v>FACILITIES PLANNING/ADM.SVCS.</v>
      </c>
      <c r="Y485" s="6" t="str">
        <f>VLOOKUP(Table1[[#This Row],[2-Digit Object Code]],'Object Codes'!$C$2:$D$861,2,FALSE)</f>
        <v>WORKERS COMPENSATION INSURANCE</v>
      </c>
    </row>
    <row r="486" spans="1:25" x14ac:dyDescent="0.25">
      <c r="A486" s="1" t="s">
        <v>8</v>
      </c>
      <c r="B486" s="1" t="s">
        <v>9</v>
      </c>
      <c r="C486" s="1" t="s">
        <v>10</v>
      </c>
      <c r="D486" s="1" t="s">
        <v>11</v>
      </c>
      <c r="E486" s="1" t="s">
        <v>141</v>
      </c>
      <c r="F486" s="1" t="s">
        <v>12</v>
      </c>
      <c r="G486" s="1" t="s">
        <v>47</v>
      </c>
      <c r="H486" s="1" t="s">
        <v>142</v>
      </c>
      <c r="I486" s="3">
        <v>0</v>
      </c>
      <c r="J486" s="3">
        <v>0</v>
      </c>
      <c r="K486" s="3">
        <v>0</v>
      </c>
      <c r="L486" s="3">
        <v>0.83</v>
      </c>
      <c r="M486" s="3">
        <v>-0.83</v>
      </c>
      <c r="N486" s="3">
        <v>10</v>
      </c>
      <c r="O486" s="3">
        <v>0</v>
      </c>
      <c r="P486" s="3">
        <v>10</v>
      </c>
      <c r="Q486" s="3">
        <v>2.4900000000000002</v>
      </c>
      <c r="R486" s="3">
        <v>0</v>
      </c>
      <c r="S486" s="3">
        <v>7.51</v>
      </c>
      <c r="T486" s="6">
        <f t="shared" si="21"/>
        <v>10</v>
      </c>
      <c r="U486" s="6">
        <f t="shared" si="22"/>
        <v>9.17</v>
      </c>
      <c r="V486" s="9">
        <f t="shared" si="23"/>
        <v>3000</v>
      </c>
      <c r="W486" s="9">
        <f>MID(Table1[[#This Row],[Object]],1,2)*100</f>
        <v>3900</v>
      </c>
      <c r="X486" s="6" t="str">
        <f>VLOOKUP(Table1[[#This Row],[Program]],Program!$A$2:$B$269,2,FALSE)</f>
        <v>FACILITIES PLANNING/ADM.SVCS.</v>
      </c>
      <c r="Y486" s="6" t="str">
        <f>VLOOKUP(Table1[[#This Row],[2-Digit Object Code]],'Object Codes'!$C$2:$D$861,2,FALSE)</f>
        <v>OTHER BENEFITS</v>
      </c>
    </row>
    <row r="487" spans="1:25" x14ac:dyDescent="0.25">
      <c r="A487" s="1" t="s">
        <v>8</v>
      </c>
      <c r="B487" s="1" t="s">
        <v>9</v>
      </c>
      <c r="C487" s="1" t="s">
        <v>10</v>
      </c>
      <c r="D487" s="1" t="s">
        <v>11</v>
      </c>
      <c r="E487" s="1" t="s">
        <v>141</v>
      </c>
      <c r="F487" s="1" t="s">
        <v>12</v>
      </c>
      <c r="G487" s="1" t="s">
        <v>50</v>
      </c>
      <c r="H487" s="1" t="s">
        <v>142</v>
      </c>
      <c r="I487" s="3">
        <v>0</v>
      </c>
      <c r="J487" s="3">
        <v>0</v>
      </c>
      <c r="K487" s="3">
        <v>0</v>
      </c>
      <c r="L487" s="3">
        <v>0.4</v>
      </c>
      <c r="M487" s="3">
        <v>-0.4</v>
      </c>
      <c r="N487" s="3">
        <v>5</v>
      </c>
      <c r="O487" s="3">
        <v>0</v>
      </c>
      <c r="P487" s="3">
        <v>5</v>
      </c>
      <c r="Q487" s="3">
        <v>1.2</v>
      </c>
      <c r="R487" s="3">
        <v>0</v>
      </c>
      <c r="S487" s="3">
        <v>3.8</v>
      </c>
      <c r="T487" s="6">
        <f t="shared" si="21"/>
        <v>5</v>
      </c>
      <c r="U487" s="6">
        <f t="shared" si="22"/>
        <v>4.5999999999999996</v>
      </c>
      <c r="V487" s="9">
        <f t="shared" si="23"/>
        <v>3000</v>
      </c>
      <c r="W487" s="9">
        <f>MID(Table1[[#This Row],[Object]],1,2)*100</f>
        <v>3900</v>
      </c>
      <c r="X487" s="6" t="str">
        <f>VLOOKUP(Table1[[#This Row],[Program]],Program!$A$2:$B$269,2,FALSE)</f>
        <v>FACILITIES PLANNING/ADM.SVCS.</v>
      </c>
      <c r="Y487" s="6" t="str">
        <f>VLOOKUP(Table1[[#This Row],[2-Digit Object Code]],'Object Codes'!$C$2:$D$861,2,FALSE)</f>
        <v>OTHER BENEFITS</v>
      </c>
    </row>
    <row r="488" spans="1:25" x14ac:dyDescent="0.25">
      <c r="A488" s="1" t="s">
        <v>8</v>
      </c>
      <c r="B488" s="1" t="s">
        <v>9</v>
      </c>
      <c r="C488" s="1" t="s">
        <v>10</v>
      </c>
      <c r="D488" s="1" t="s">
        <v>11</v>
      </c>
      <c r="E488" s="1" t="s">
        <v>141</v>
      </c>
      <c r="F488" s="1" t="s">
        <v>12</v>
      </c>
      <c r="G488" s="1" t="s">
        <v>57</v>
      </c>
      <c r="H488" s="1" t="s">
        <v>97</v>
      </c>
      <c r="I488" s="3">
        <v>45500</v>
      </c>
      <c r="J488" s="3">
        <v>0</v>
      </c>
      <c r="K488" s="3">
        <v>45500</v>
      </c>
      <c r="L488" s="3">
        <v>37825</v>
      </c>
      <c r="M488" s="3">
        <v>7675</v>
      </c>
      <c r="N488" s="3">
        <v>45500</v>
      </c>
      <c r="O488" s="3">
        <v>0</v>
      </c>
      <c r="P488" s="3">
        <v>45500</v>
      </c>
      <c r="Q488" s="3">
        <v>2100</v>
      </c>
      <c r="R488" s="3">
        <v>7900</v>
      </c>
      <c r="S488" s="3">
        <v>35500</v>
      </c>
      <c r="T488" s="6">
        <f t="shared" si="21"/>
        <v>0</v>
      </c>
      <c r="U488" s="6">
        <f t="shared" si="22"/>
        <v>7675</v>
      </c>
      <c r="V488" s="9">
        <f t="shared" si="23"/>
        <v>5000</v>
      </c>
      <c r="W488" s="9">
        <f>MID(Table1[[#This Row],[Object]],1,2)*100</f>
        <v>5100</v>
      </c>
      <c r="X488" s="6" t="str">
        <f>VLOOKUP(Table1[[#This Row],[Program]],Program!$A$2:$B$269,2,FALSE)</f>
        <v>FACILITIES PLANNING/ADM.SVCS.</v>
      </c>
      <c r="Y488" s="6" t="str">
        <f>VLOOKUP(Table1[[#This Row],[2-Digit Object Code]],'Object Codes'!$C$2:$D$861,2,FALSE)</f>
        <v>PERSON&amp;CONSULTANT SVC-DIST USE</v>
      </c>
    </row>
    <row r="489" spans="1:25" x14ac:dyDescent="0.25">
      <c r="A489" s="1" t="s">
        <v>8</v>
      </c>
      <c r="B489" s="1" t="s">
        <v>9</v>
      </c>
      <c r="C489" s="1" t="s">
        <v>10</v>
      </c>
      <c r="D489" s="1" t="s">
        <v>11</v>
      </c>
      <c r="E489" s="1" t="s">
        <v>141</v>
      </c>
      <c r="F489" s="1" t="s">
        <v>12</v>
      </c>
      <c r="G489" s="1" t="s">
        <v>58</v>
      </c>
      <c r="H489" s="1" t="s">
        <v>97</v>
      </c>
      <c r="I489" s="3">
        <v>1000</v>
      </c>
      <c r="J489" s="3">
        <v>0</v>
      </c>
      <c r="K489" s="3">
        <v>1000</v>
      </c>
      <c r="L489" s="3">
        <v>250</v>
      </c>
      <c r="M489" s="3">
        <v>750</v>
      </c>
      <c r="N489" s="3">
        <v>2500</v>
      </c>
      <c r="O489" s="3">
        <v>0</v>
      </c>
      <c r="P489" s="3">
        <v>2500</v>
      </c>
      <c r="Q489" s="3">
        <v>0</v>
      </c>
      <c r="R489" s="3">
        <v>0</v>
      </c>
      <c r="S489" s="3">
        <v>2500</v>
      </c>
      <c r="T489" s="6">
        <f t="shared" si="21"/>
        <v>1500</v>
      </c>
      <c r="U489" s="6">
        <f t="shared" si="22"/>
        <v>2250</v>
      </c>
      <c r="V489" s="9">
        <f t="shared" si="23"/>
        <v>5000</v>
      </c>
      <c r="W489" s="9">
        <f>MID(Table1[[#This Row],[Object]],1,2)*100</f>
        <v>5200</v>
      </c>
      <c r="X489" s="6" t="str">
        <f>VLOOKUP(Table1[[#This Row],[Program]],Program!$A$2:$B$269,2,FALSE)</f>
        <v>FACILITIES PLANNING/ADM.SVCS.</v>
      </c>
      <c r="Y489" s="6" t="str">
        <f>VLOOKUP(Table1[[#This Row],[2-Digit Object Code]],'Object Codes'!$C$2:$D$861,2,FALSE)</f>
        <v>TRAVEL &amp; CONFERENCE EXPENSES</v>
      </c>
    </row>
    <row r="490" spans="1:25" x14ac:dyDescent="0.25">
      <c r="A490" s="1" t="s">
        <v>8</v>
      </c>
      <c r="B490" s="1" t="s">
        <v>9</v>
      </c>
      <c r="C490" s="1" t="s">
        <v>10</v>
      </c>
      <c r="D490" s="1" t="s">
        <v>11</v>
      </c>
      <c r="E490" s="1" t="s">
        <v>141</v>
      </c>
      <c r="F490" s="1" t="s">
        <v>12</v>
      </c>
      <c r="G490" s="1" t="s">
        <v>61</v>
      </c>
      <c r="H490" s="1" t="s">
        <v>142</v>
      </c>
      <c r="I490" s="3">
        <v>0</v>
      </c>
      <c r="J490" s="3">
        <v>0</v>
      </c>
      <c r="K490" s="3">
        <v>0</v>
      </c>
      <c r="L490" s="3">
        <v>10</v>
      </c>
      <c r="M490" s="3">
        <v>-10</v>
      </c>
      <c r="N490" s="3">
        <v>120</v>
      </c>
      <c r="O490" s="3">
        <v>0</v>
      </c>
      <c r="P490" s="3">
        <v>120</v>
      </c>
      <c r="Q490" s="3">
        <v>30</v>
      </c>
      <c r="R490" s="3">
        <v>0</v>
      </c>
      <c r="S490" s="3">
        <v>90</v>
      </c>
      <c r="T490" s="6">
        <f t="shared" si="21"/>
        <v>120</v>
      </c>
      <c r="U490" s="6">
        <f t="shared" si="22"/>
        <v>110</v>
      </c>
      <c r="V490" s="9">
        <f t="shared" si="23"/>
        <v>5000</v>
      </c>
      <c r="W490" s="9">
        <f>MID(Table1[[#This Row],[Object]],1,2)*100</f>
        <v>5200</v>
      </c>
      <c r="X490" s="6" t="str">
        <f>VLOOKUP(Table1[[#This Row],[Program]],Program!$A$2:$B$269,2,FALSE)</f>
        <v>FACILITIES PLANNING/ADM.SVCS.</v>
      </c>
      <c r="Y490" s="6" t="str">
        <f>VLOOKUP(Table1[[#This Row],[2-Digit Object Code]],'Object Codes'!$C$2:$D$861,2,FALSE)</f>
        <v>TRAVEL &amp; CONFERENCE EXPENSES</v>
      </c>
    </row>
    <row r="491" spans="1:25" x14ac:dyDescent="0.25">
      <c r="A491" s="1" t="s">
        <v>8</v>
      </c>
      <c r="B491" s="1" t="s">
        <v>9</v>
      </c>
      <c r="C491" s="1" t="s">
        <v>10</v>
      </c>
      <c r="D491" s="1" t="s">
        <v>11</v>
      </c>
      <c r="E491" s="1" t="s">
        <v>141</v>
      </c>
      <c r="F491" s="1" t="s">
        <v>12</v>
      </c>
      <c r="G491" s="1" t="s">
        <v>62</v>
      </c>
      <c r="H491" s="1" t="s">
        <v>97</v>
      </c>
      <c r="I491" s="3">
        <v>1000</v>
      </c>
      <c r="J491" s="3">
        <v>0</v>
      </c>
      <c r="K491" s="3">
        <v>1000</v>
      </c>
      <c r="L491" s="3">
        <v>0</v>
      </c>
      <c r="M491" s="3">
        <v>1000</v>
      </c>
      <c r="N491" s="3">
        <v>1000</v>
      </c>
      <c r="O491" s="3">
        <v>0</v>
      </c>
      <c r="P491" s="3">
        <v>1000</v>
      </c>
      <c r="Q491" s="3">
        <v>0</v>
      </c>
      <c r="R491" s="3">
        <v>0</v>
      </c>
      <c r="S491" s="3">
        <v>1000</v>
      </c>
      <c r="T491" s="6">
        <f t="shared" si="21"/>
        <v>0</v>
      </c>
      <c r="U491" s="6">
        <f t="shared" si="22"/>
        <v>1000</v>
      </c>
      <c r="V491" s="9">
        <f t="shared" si="23"/>
        <v>5000</v>
      </c>
      <c r="W491" s="9">
        <f>MID(Table1[[#This Row],[Object]],1,2)*100</f>
        <v>5200</v>
      </c>
      <c r="X491" s="6" t="str">
        <f>VLOOKUP(Table1[[#This Row],[Program]],Program!$A$2:$B$269,2,FALSE)</f>
        <v>FACILITIES PLANNING/ADM.SVCS.</v>
      </c>
      <c r="Y491" s="6" t="str">
        <f>VLOOKUP(Table1[[#This Row],[2-Digit Object Code]],'Object Codes'!$C$2:$D$861,2,FALSE)</f>
        <v>TRAVEL &amp; CONFERENCE EXPENSES</v>
      </c>
    </row>
    <row r="492" spans="1:25" x14ac:dyDescent="0.25">
      <c r="A492" s="1" t="s">
        <v>8</v>
      </c>
      <c r="B492" s="1" t="s">
        <v>9</v>
      </c>
      <c r="C492" s="1" t="s">
        <v>10</v>
      </c>
      <c r="D492" s="1" t="s">
        <v>11</v>
      </c>
      <c r="E492" s="1" t="s">
        <v>141</v>
      </c>
      <c r="F492" s="1" t="s">
        <v>12</v>
      </c>
      <c r="G492" s="1" t="s">
        <v>94</v>
      </c>
      <c r="H492" s="1" t="s">
        <v>97</v>
      </c>
      <c r="I492" s="3">
        <v>2000</v>
      </c>
      <c r="J492" s="3">
        <v>0</v>
      </c>
      <c r="K492" s="3">
        <v>2000</v>
      </c>
      <c r="L492" s="3">
        <v>218.3</v>
      </c>
      <c r="M492" s="3">
        <v>1781.7</v>
      </c>
      <c r="N492" s="3">
        <v>2000</v>
      </c>
      <c r="O492" s="3">
        <v>0</v>
      </c>
      <c r="P492" s="3">
        <v>2000</v>
      </c>
      <c r="Q492" s="3">
        <v>300</v>
      </c>
      <c r="R492" s="3">
        <v>1000</v>
      </c>
      <c r="S492" s="3">
        <v>700</v>
      </c>
      <c r="T492" s="6">
        <f t="shared" si="21"/>
        <v>0</v>
      </c>
      <c r="U492" s="6">
        <f t="shared" si="22"/>
        <v>1781.7</v>
      </c>
      <c r="V492" s="9">
        <f t="shared" si="23"/>
        <v>5000</v>
      </c>
      <c r="W492" s="9">
        <f>MID(Table1[[#This Row],[Object]],1,2)*100</f>
        <v>5800</v>
      </c>
      <c r="X492" s="6" t="str">
        <f>VLOOKUP(Table1[[#This Row],[Program]],Program!$A$2:$B$269,2,FALSE)</f>
        <v>FACILITIES PLANNING/ADM.SVCS.</v>
      </c>
      <c r="Y492" s="6" t="str">
        <f>VLOOKUP(Table1[[#This Row],[2-Digit Object Code]],'Object Codes'!$C$2:$D$861,2,FALSE)</f>
        <v>OTHER OPERATING EXP-DIST. USE</v>
      </c>
    </row>
    <row r="493" spans="1:25" x14ac:dyDescent="0.25">
      <c r="A493" s="1" t="s">
        <v>8</v>
      </c>
      <c r="B493" s="1" t="s">
        <v>9</v>
      </c>
      <c r="C493" s="1" t="s">
        <v>10</v>
      </c>
      <c r="D493" s="1" t="s">
        <v>11</v>
      </c>
      <c r="E493" s="1" t="s">
        <v>141</v>
      </c>
      <c r="F493" s="1" t="s">
        <v>12</v>
      </c>
      <c r="G493" s="1" t="s">
        <v>68</v>
      </c>
      <c r="H493" s="1" t="s">
        <v>97</v>
      </c>
      <c r="I493" s="3">
        <v>20250</v>
      </c>
      <c r="J493" s="3">
        <v>0</v>
      </c>
      <c r="K493" s="3">
        <v>20250</v>
      </c>
      <c r="L493" s="3">
        <v>18687.45</v>
      </c>
      <c r="M493" s="3">
        <v>1562.55</v>
      </c>
      <c r="N493" s="3">
        <v>18800</v>
      </c>
      <c r="O493" s="3">
        <v>0</v>
      </c>
      <c r="P493" s="3">
        <v>18800</v>
      </c>
      <c r="Q493" s="3">
        <v>18089.43</v>
      </c>
      <c r="R493" s="3">
        <v>0</v>
      </c>
      <c r="S493" s="3">
        <v>710.57</v>
      </c>
      <c r="T493" s="6">
        <f t="shared" si="21"/>
        <v>-1450</v>
      </c>
      <c r="U493" s="6">
        <f t="shared" si="22"/>
        <v>112.54999999999927</v>
      </c>
      <c r="V493" s="9">
        <f t="shared" si="23"/>
        <v>5000</v>
      </c>
      <c r="W493" s="9">
        <f>MID(Table1[[#This Row],[Object]],1,2)*100</f>
        <v>5800</v>
      </c>
      <c r="X493" s="6" t="str">
        <f>VLOOKUP(Table1[[#This Row],[Program]],Program!$A$2:$B$269,2,FALSE)</f>
        <v>FACILITIES PLANNING/ADM.SVCS.</v>
      </c>
      <c r="Y493" s="6" t="str">
        <f>VLOOKUP(Table1[[#This Row],[2-Digit Object Code]],'Object Codes'!$C$2:$D$861,2,FALSE)</f>
        <v>OTHER OPERATING EXP-DIST. USE</v>
      </c>
    </row>
    <row r="494" spans="1:25" x14ac:dyDescent="0.25">
      <c r="A494" s="1" t="s">
        <v>8</v>
      </c>
      <c r="B494" s="1" t="s">
        <v>9</v>
      </c>
      <c r="C494" s="1" t="s">
        <v>10</v>
      </c>
      <c r="D494" s="1" t="s">
        <v>11</v>
      </c>
      <c r="E494" s="1" t="s">
        <v>143</v>
      </c>
      <c r="F494" s="1" t="s">
        <v>144</v>
      </c>
      <c r="G494" s="1" t="s">
        <v>18</v>
      </c>
      <c r="H494" s="1" t="s">
        <v>20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6">
        <f t="shared" si="21"/>
        <v>0</v>
      </c>
      <c r="U494" s="6">
        <f t="shared" si="22"/>
        <v>0</v>
      </c>
      <c r="V494" s="9">
        <f t="shared" si="23"/>
        <v>2000</v>
      </c>
      <c r="W494" s="9">
        <f>MID(Table1[[#This Row],[Object]],1,2)*100</f>
        <v>2100</v>
      </c>
      <c r="X494" s="6" t="str">
        <f>VLOOKUP(Table1[[#This Row],[Program]],Program!$A$2:$B$269,2,FALSE)</f>
        <v>ALTERNATE TEXT PROD CENTER</v>
      </c>
      <c r="Y494" s="6" t="str">
        <f>VLOOKUP(Table1[[#This Row],[2-Digit Object Code]],'Object Codes'!$C$2:$D$861,2,FALSE)</f>
        <v>CLASSIFIED MANAGERS-NON-INSTRU</v>
      </c>
    </row>
    <row r="495" spans="1:25" x14ac:dyDescent="0.25">
      <c r="A495" s="1" t="s">
        <v>8</v>
      </c>
      <c r="B495" s="1" t="s">
        <v>9</v>
      </c>
      <c r="C495" s="1" t="s">
        <v>10</v>
      </c>
      <c r="D495" s="1" t="s">
        <v>11</v>
      </c>
      <c r="E495" s="1" t="s">
        <v>143</v>
      </c>
      <c r="F495" s="1" t="s">
        <v>144</v>
      </c>
      <c r="G495" s="1" t="s">
        <v>119</v>
      </c>
      <c r="H495" s="1" t="s">
        <v>20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6">
        <f t="shared" si="21"/>
        <v>0</v>
      </c>
      <c r="U495" s="6">
        <f t="shared" si="22"/>
        <v>0</v>
      </c>
      <c r="V495" s="9">
        <f t="shared" si="23"/>
        <v>2000</v>
      </c>
      <c r="W495" s="9">
        <f>MID(Table1[[#This Row],[Object]],1,2)*100</f>
        <v>2300</v>
      </c>
      <c r="X495" s="6" t="str">
        <f>VLOOKUP(Table1[[#This Row],[Program]],Program!$A$2:$B$269,2,FALSE)</f>
        <v>ALTERNATE TEXT PROD CENTER</v>
      </c>
      <c r="Y495" s="6" t="str">
        <f>VLOOKUP(Table1[[#This Row],[2-Digit Object Code]],'Object Codes'!$C$2:$D$861,2,FALSE)</f>
        <v>NON-INSTRUCTION HOURLY CLASS.</v>
      </c>
    </row>
    <row r="496" spans="1:25" x14ac:dyDescent="0.25">
      <c r="A496" s="1" t="s">
        <v>8</v>
      </c>
      <c r="B496" s="1" t="s">
        <v>9</v>
      </c>
      <c r="C496" s="1" t="s">
        <v>10</v>
      </c>
      <c r="D496" s="1" t="s">
        <v>11</v>
      </c>
      <c r="E496" s="1" t="s">
        <v>143</v>
      </c>
      <c r="F496" s="1" t="s">
        <v>144</v>
      </c>
      <c r="G496" s="1" t="s">
        <v>87</v>
      </c>
      <c r="H496" s="1" t="s">
        <v>20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6">
        <f t="shared" si="21"/>
        <v>0</v>
      </c>
      <c r="U496" s="6">
        <f t="shared" si="22"/>
        <v>0</v>
      </c>
      <c r="V496" s="9">
        <f t="shared" si="23"/>
        <v>3000</v>
      </c>
      <c r="W496" s="9">
        <f>MID(Table1[[#This Row],[Object]],1,2)*100</f>
        <v>3300</v>
      </c>
      <c r="X496" s="6" t="str">
        <f>VLOOKUP(Table1[[#This Row],[Program]],Program!$A$2:$B$269,2,FALSE)</f>
        <v>ALTERNATE TEXT PROD CENTER</v>
      </c>
      <c r="Y496" s="6" t="str">
        <f>VLOOKUP(Table1[[#This Row],[2-Digit Object Code]],'Object Codes'!$C$2:$D$861,2,FALSE)</f>
        <v>OASDHI/FICA</v>
      </c>
    </row>
    <row r="497" spans="1:25" x14ac:dyDescent="0.25">
      <c r="A497" s="1" t="s">
        <v>8</v>
      </c>
      <c r="B497" s="1" t="s">
        <v>9</v>
      </c>
      <c r="C497" s="1" t="s">
        <v>10</v>
      </c>
      <c r="D497" s="1" t="s">
        <v>11</v>
      </c>
      <c r="E497" s="1" t="s">
        <v>143</v>
      </c>
      <c r="F497" s="1" t="s">
        <v>144</v>
      </c>
      <c r="G497" s="1" t="s">
        <v>30</v>
      </c>
      <c r="H497" s="1" t="s">
        <v>20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6">
        <f t="shared" si="21"/>
        <v>0</v>
      </c>
      <c r="U497" s="6">
        <f t="shared" si="22"/>
        <v>0</v>
      </c>
      <c r="V497" s="9">
        <f t="shared" si="23"/>
        <v>3000</v>
      </c>
      <c r="W497" s="9">
        <f>MID(Table1[[#This Row],[Object]],1,2)*100</f>
        <v>3300</v>
      </c>
      <c r="X497" s="6" t="str">
        <f>VLOOKUP(Table1[[#This Row],[Program]],Program!$A$2:$B$269,2,FALSE)</f>
        <v>ALTERNATE TEXT PROD CENTER</v>
      </c>
      <c r="Y497" s="6" t="str">
        <f>VLOOKUP(Table1[[#This Row],[2-Digit Object Code]],'Object Codes'!$C$2:$D$861,2,FALSE)</f>
        <v>OASDHI/FICA</v>
      </c>
    </row>
    <row r="498" spans="1:25" x14ac:dyDescent="0.25">
      <c r="A498" s="1" t="s">
        <v>8</v>
      </c>
      <c r="B498" s="1" t="s">
        <v>9</v>
      </c>
      <c r="C498" s="1" t="s">
        <v>10</v>
      </c>
      <c r="D498" s="1" t="s">
        <v>11</v>
      </c>
      <c r="E498" s="1" t="s">
        <v>143</v>
      </c>
      <c r="F498" s="1" t="s">
        <v>144</v>
      </c>
      <c r="G498" s="1" t="s">
        <v>31</v>
      </c>
      <c r="H498" s="1" t="s">
        <v>20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6">
        <f t="shared" si="21"/>
        <v>0</v>
      </c>
      <c r="U498" s="6">
        <f t="shared" si="22"/>
        <v>0</v>
      </c>
      <c r="V498" s="9">
        <f t="shared" si="23"/>
        <v>3000</v>
      </c>
      <c r="W498" s="9">
        <f>MID(Table1[[#This Row],[Object]],1,2)*100</f>
        <v>3300</v>
      </c>
      <c r="X498" s="6" t="str">
        <f>VLOOKUP(Table1[[#This Row],[Program]],Program!$A$2:$B$269,2,FALSE)</f>
        <v>ALTERNATE TEXT PROD CENTER</v>
      </c>
      <c r="Y498" s="6" t="str">
        <f>VLOOKUP(Table1[[#This Row],[2-Digit Object Code]],'Object Codes'!$C$2:$D$861,2,FALSE)</f>
        <v>OASDHI/FICA</v>
      </c>
    </row>
    <row r="499" spans="1:25" x14ac:dyDescent="0.25">
      <c r="A499" s="1" t="s">
        <v>8</v>
      </c>
      <c r="B499" s="1" t="s">
        <v>9</v>
      </c>
      <c r="C499" s="1" t="s">
        <v>10</v>
      </c>
      <c r="D499" s="1" t="s">
        <v>11</v>
      </c>
      <c r="E499" s="1" t="s">
        <v>143</v>
      </c>
      <c r="F499" s="1" t="s">
        <v>144</v>
      </c>
      <c r="G499" s="1" t="s">
        <v>40</v>
      </c>
      <c r="H499" s="1" t="s">
        <v>20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6">
        <f t="shared" si="21"/>
        <v>0</v>
      </c>
      <c r="U499" s="6">
        <f t="shared" si="22"/>
        <v>0</v>
      </c>
      <c r="V499" s="9">
        <f t="shared" si="23"/>
        <v>3000</v>
      </c>
      <c r="W499" s="9">
        <f>MID(Table1[[#This Row],[Object]],1,2)*100</f>
        <v>3500</v>
      </c>
      <c r="X499" s="6" t="str">
        <f>VLOOKUP(Table1[[#This Row],[Program]],Program!$A$2:$B$269,2,FALSE)</f>
        <v>ALTERNATE TEXT PROD CENTER</v>
      </c>
      <c r="Y499" s="6" t="str">
        <f>VLOOKUP(Table1[[#This Row],[2-Digit Object Code]],'Object Codes'!$C$2:$D$861,2,FALSE)</f>
        <v>STATE UNEMPLOYMENT INSURANCE</v>
      </c>
    </row>
    <row r="500" spans="1:25" x14ac:dyDescent="0.25">
      <c r="A500" s="1" t="s">
        <v>8</v>
      </c>
      <c r="B500" s="1" t="s">
        <v>9</v>
      </c>
      <c r="C500" s="1" t="s">
        <v>10</v>
      </c>
      <c r="D500" s="1" t="s">
        <v>11</v>
      </c>
      <c r="E500" s="1" t="s">
        <v>143</v>
      </c>
      <c r="F500" s="1" t="s">
        <v>144</v>
      </c>
      <c r="G500" s="1" t="s">
        <v>41</v>
      </c>
      <c r="H500" s="1" t="s">
        <v>20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6">
        <f t="shared" si="21"/>
        <v>0</v>
      </c>
      <c r="U500" s="6">
        <f t="shared" si="22"/>
        <v>0</v>
      </c>
      <c r="V500" s="9">
        <f t="shared" si="23"/>
        <v>3000</v>
      </c>
      <c r="W500" s="9">
        <f>MID(Table1[[#This Row],[Object]],1,2)*100</f>
        <v>3500</v>
      </c>
      <c r="X500" s="6" t="str">
        <f>VLOOKUP(Table1[[#This Row],[Program]],Program!$A$2:$B$269,2,FALSE)</f>
        <v>ALTERNATE TEXT PROD CENTER</v>
      </c>
      <c r="Y500" s="6" t="str">
        <f>VLOOKUP(Table1[[#This Row],[2-Digit Object Code]],'Object Codes'!$C$2:$D$861,2,FALSE)</f>
        <v>STATE UNEMPLOYMENT INSURANCE</v>
      </c>
    </row>
    <row r="501" spans="1:25" x14ac:dyDescent="0.25">
      <c r="A501" s="1" t="s">
        <v>8</v>
      </c>
      <c r="B501" s="1" t="s">
        <v>9</v>
      </c>
      <c r="C501" s="1" t="s">
        <v>10</v>
      </c>
      <c r="D501" s="1" t="s">
        <v>11</v>
      </c>
      <c r="E501" s="1" t="s">
        <v>143</v>
      </c>
      <c r="F501" s="1" t="s">
        <v>144</v>
      </c>
      <c r="G501" s="1" t="s">
        <v>57</v>
      </c>
      <c r="H501" s="1" t="s">
        <v>20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6">
        <f t="shared" si="21"/>
        <v>0</v>
      </c>
      <c r="U501" s="6">
        <f t="shared" si="22"/>
        <v>0</v>
      </c>
      <c r="V501" s="9">
        <f t="shared" si="23"/>
        <v>5000</v>
      </c>
      <c r="W501" s="9">
        <f>MID(Table1[[#This Row],[Object]],1,2)*100</f>
        <v>5100</v>
      </c>
      <c r="X501" s="6" t="str">
        <f>VLOOKUP(Table1[[#This Row],[Program]],Program!$A$2:$B$269,2,FALSE)</f>
        <v>ALTERNATE TEXT PROD CENTER</v>
      </c>
      <c r="Y501" s="6" t="str">
        <f>VLOOKUP(Table1[[#This Row],[2-Digit Object Code]],'Object Codes'!$C$2:$D$861,2,FALSE)</f>
        <v>PERSON&amp;CONSULTANT SVC-DIST USE</v>
      </c>
    </row>
    <row r="502" spans="1:25" x14ac:dyDescent="0.25">
      <c r="A502" s="1" t="s">
        <v>8</v>
      </c>
      <c r="B502" s="1" t="s">
        <v>9</v>
      </c>
      <c r="C502" s="1" t="s">
        <v>10</v>
      </c>
      <c r="D502" s="1" t="s">
        <v>11</v>
      </c>
      <c r="E502" s="1" t="s">
        <v>143</v>
      </c>
      <c r="F502" s="1" t="s">
        <v>144</v>
      </c>
      <c r="G502" s="1" t="s">
        <v>105</v>
      </c>
      <c r="H502" s="1" t="s">
        <v>20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6">
        <f t="shared" si="21"/>
        <v>0</v>
      </c>
      <c r="U502" s="6">
        <f t="shared" si="22"/>
        <v>0</v>
      </c>
      <c r="V502" s="9">
        <f t="shared" si="23"/>
        <v>5000</v>
      </c>
      <c r="W502" s="9">
        <f>MID(Table1[[#This Row],[Object]],1,2)*100</f>
        <v>5600</v>
      </c>
      <c r="X502" s="6" t="str">
        <f>VLOOKUP(Table1[[#This Row],[Program]],Program!$A$2:$B$269,2,FALSE)</f>
        <v>ALTERNATE TEXT PROD CENTER</v>
      </c>
      <c r="Y502" s="6" t="str">
        <f>VLOOKUP(Table1[[#This Row],[2-Digit Object Code]],'Object Codes'!$C$2:$D$861,2,FALSE)</f>
        <v>RENTS,LEASES&amp;REPAIRS-DIST.USE</v>
      </c>
    </row>
    <row r="503" spans="1:25" x14ac:dyDescent="0.25">
      <c r="A503" s="1" t="s">
        <v>8</v>
      </c>
      <c r="B503" s="1" t="s">
        <v>9</v>
      </c>
      <c r="C503" s="1" t="s">
        <v>10</v>
      </c>
      <c r="D503" s="1" t="s">
        <v>11</v>
      </c>
      <c r="E503" s="1" t="s">
        <v>143</v>
      </c>
      <c r="F503" s="1" t="s">
        <v>145</v>
      </c>
      <c r="G503" s="1" t="s">
        <v>57</v>
      </c>
      <c r="H503" s="1" t="s">
        <v>146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6">
        <f t="shared" si="21"/>
        <v>0</v>
      </c>
      <c r="U503" s="6">
        <f t="shared" si="22"/>
        <v>0</v>
      </c>
      <c r="V503" s="9">
        <f t="shared" si="23"/>
        <v>5000</v>
      </c>
      <c r="W503" s="9">
        <f>MID(Table1[[#This Row],[Object]],1,2)*100</f>
        <v>5100</v>
      </c>
      <c r="X503" s="6" t="str">
        <f>VLOOKUP(Table1[[#This Row],[Program]],Program!$A$2:$B$269,2,FALSE)</f>
        <v>ALTERNATE TEXT PROD CENTER</v>
      </c>
      <c r="Y503" s="6" t="str">
        <f>VLOOKUP(Table1[[#This Row],[2-Digit Object Code]],'Object Codes'!$C$2:$D$861,2,FALSE)</f>
        <v>PERSON&amp;CONSULTANT SVC-DIST USE</v>
      </c>
    </row>
    <row r="504" spans="1:25" x14ac:dyDescent="0.25">
      <c r="A504" s="1" t="s">
        <v>8</v>
      </c>
      <c r="B504" s="1" t="s">
        <v>9</v>
      </c>
      <c r="C504" s="1" t="s">
        <v>10</v>
      </c>
      <c r="D504" s="1" t="s">
        <v>11</v>
      </c>
      <c r="E504" s="1" t="s">
        <v>147</v>
      </c>
      <c r="F504" s="1" t="s">
        <v>12</v>
      </c>
      <c r="G504" s="1" t="s">
        <v>148</v>
      </c>
      <c r="H504" s="1" t="s">
        <v>97</v>
      </c>
      <c r="I504" s="3">
        <v>36000</v>
      </c>
      <c r="J504" s="3">
        <v>0</v>
      </c>
      <c r="K504" s="3">
        <v>36000</v>
      </c>
      <c r="L504" s="3">
        <v>33716.660000000003</v>
      </c>
      <c r="M504" s="3">
        <v>2283.34</v>
      </c>
      <c r="N504" s="3">
        <v>36000</v>
      </c>
      <c r="O504" s="3">
        <v>0</v>
      </c>
      <c r="P504" s="3">
        <v>36000</v>
      </c>
      <c r="Q504" s="3">
        <v>14450</v>
      </c>
      <c r="R504" s="3">
        <v>0</v>
      </c>
      <c r="S504" s="3">
        <v>21550</v>
      </c>
      <c r="T504" s="6">
        <f t="shared" si="21"/>
        <v>0</v>
      </c>
      <c r="U504" s="6">
        <f t="shared" si="22"/>
        <v>2283.3399999999965</v>
      </c>
      <c r="V504" s="9">
        <f t="shared" si="23"/>
        <v>2000</v>
      </c>
      <c r="W504" s="9">
        <f>MID(Table1[[#This Row],[Object]],1,2)*100</f>
        <v>2100</v>
      </c>
      <c r="X504" s="6" t="str">
        <f>VLOOKUP(Table1[[#This Row],[Program]],Program!$A$2:$B$269,2,FALSE)</f>
        <v>BOARD OF TRUSTEES</v>
      </c>
      <c r="Y504" s="6" t="str">
        <f>VLOOKUP(Table1[[#This Row],[2-Digit Object Code]],'Object Codes'!$C$2:$D$861,2,FALSE)</f>
        <v>CLASSIFIED MANAGERS-NON-INSTRU</v>
      </c>
    </row>
    <row r="505" spans="1:25" x14ac:dyDescent="0.25">
      <c r="A505" s="1" t="s">
        <v>8</v>
      </c>
      <c r="B505" s="1" t="s">
        <v>9</v>
      </c>
      <c r="C505" s="1" t="s">
        <v>10</v>
      </c>
      <c r="D505" s="1" t="s">
        <v>11</v>
      </c>
      <c r="E505" s="1" t="s">
        <v>147</v>
      </c>
      <c r="F505" s="1" t="s">
        <v>12</v>
      </c>
      <c r="G505" s="1" t="s">
        <v>28</v>
      </c>
      <c r="H505" s="1" t="s">
        <v>97</v>
      </c>
      <c r="I505" s="3">
        <v>1098</v>
      </c>
      <c r="J505" s="3">
        <v>0</v>
      </c>
      <c r="K505" s="3">
        <v>1098</v>
      </c>
      <c r="L505" s="3">
        <v>0</v>
      </c>
      <c r="M505" s="3">
        <v>1098</v>
      </c>
      <c r="N505" s="3">
        <v>1127</v>
      </c>
      <c r="O505" s="3">
        <v>0</v>
      </c>
      <c r="P505" s="3">
        <v>1127</v>
      </c>
      <c r="Q505" s="3">
        <v>0</v>
      </c>
      <c r="R505" s="3">
        <v>0</v>
      </c>
      <c r="S505" s="3">
        <v>1127</v>
      </c>
      <c r="T505" s="6">
        <f t="shared" si="21"/>
        <v>29</v>
      </c>
      <c r="U505" s="6">
        <f t="shared" si="22"/>
        <v>1127</v>
      </c>
      <c r="V505" s="9">
        <f t="shared" si="23"/>
        <v>3000</v>
      </c>
      <c r="W505" s="9">
        <f>MID(Table1[[#This Row],[Object]],1,2)*100</f>
        <v>3200</v>
      </c>
      <c r="X505" s="6" t="str">
        <f>VLOOKUP(Table1[[#This Row],[Program]],Program!$A$2:$B$269,2,FALSE)</f>
        <v>BOARD OF TRUSTEES</v>
      </c>
      <c r="Y505" s="6" t="str">
        <f>VLOOKUP(Table1[[#This Row],[2-Digit Object Code]],'Object Codes'!$C$2:$D$861,2,FALSE)</f>
        <v>CLASSIFIED RETIREMENT</v>
      </c>
    </row>
    <row r="506" spans="1:25" x14ac:dyDescent="0.25">
      <c r="A506" s="1" t="s">
        <v>8</v>
      </c>
      <c r="B506" s="1" t="s">
        <v>9</v>
      </c>
      <c r="C506" s="1" t="s">
        <v>10</v>
      </c>
      <c r="D506" s="1" t="s">
        <v>11</v>
      </c>
      <c r="E506" s="1" t="s">
        <v>147</v>
      </c>
      <c r="F506" s="1" t="s">
        <v>12</v>
      </c>
      <c r="G506" s="1" t="s">
        <v>29</v>
      </c>
      <c r="H506" s="1" t="s">
        <v>97</v>
      </c>
      <c r="I506" s="3">
        <v>595</v>
      </c>
      <c r="J506" s="3">
        <v>0</v>
      </c>
      <c r="K506" s="3">
        <v>595</v>
      </c>
      <c r="L506" s="3">
        <v>574.53</v>
      </c>
      <c r="M506" s="3">
        <v>20.47</v>
      </c>
      <c r="N506" s="3">
        <v>595</v>
      </c>
      <c r="O506" s="3">
        <v>0</v>
      </c>
      <c r="P506" s="3">
        <v>595</v>
      </c>
      <c r="Q506" s="3">
        <v>237.84</v>
      </c>
      <c r="R506" s="3">
        <v>0</v>
      </c>
      <c r="S506" s="3">
        <v>357.16</v>
      </c>
      <c r="T506" s="6">
        <f t="shared" si="21"/>
        <v>0</v>
      </c>
      <c r="U506" s="6">
        <f t="shared" si="22"/>
        <v>20.470000000000027</v>
      </c>
      <c r="V506" s="9">
        <f t="shared" si="23"/>
        <v>3000</v>
      </c>
      <c r="W506" s="9">
        <f>MID(Table1[[#This Row],[Object]],1,2)*100</f>
        <v>3300</v>
      </c>
      <c r="X506" s="6" t="str">
        <f>VLOOKUP(Table1[[#This Row],[Program]],Program!$A$2:$B$269,2,FALSE)</f>
        <v>BOARD OF TRUSTEES</v>
      </c>
      <c r="Y506" s="6" t="str">
        <f>VLOOKUP(Table1[[#This Row],[2-Digit Object Code]],'Object Codes'!$C$2:$D$861,2,FALSE)</f>
        <v>OASDHI/FICA</v>
      </c>
    </row>
    <row r="507" spans="1:25" x14ac:dyDescent="0.25">
      <c r="A507" s="1" t="s">
        <v>8</v>
      </c>
      <c r="B507" s="1" t="s">
        <v>9</v>
      </c>
      <c r="C507" s="1" t="s">
        <v>10</v>
      </c>
      <c r="D507" s="1" t="s">
        <v>11</v>
      </c>
      <c r="E507" s="1" t="s">
        <v>147</v>
      </c>
      <c r="F507" s="1" t="s">
        <v>12</v>
      </c>
      <c r="G507" s="1" t="s">
        <v>30</v>
      </c>
      <c r="H507" s="1" t="s">
        <v>97</v>
      </c>
      <c r="I507" s="3">
        <v>487</v>
      </c>
      <c r="J507" s="3">
        <v>0</v>
      </c>
      <c r="K507" s="3">
        <v>487</v>
      </c>
      <c r="L507" s="3">
        <v>462.07</v>
      </c>
      <c r="M507" s="3">
        <v>24.93</v>
      </c>
      <c r="N507" s="3">
        <v>487</v>
      </c>
      <c r="O507" s="3">
        <v>0</v>
      </c>
      <c r="P507" s="3">
        <v>487</v>
      </c>
      <c r="Q507" s="3">
        <v>426.85</v>
      </c>
      <c r="R507" s="3">
        <v>0</v>
      </c>
      <c r="S507" s="3">
        <v>60.15</v>
      </c>
      <c r="T507" s="6">
        <f t="shared" si="21"/>
        <v>0</v>
      </c>
      <c r="U507" s="6">
        <f t="shared" si="22"/>
        <v>24.930000000000007</v>
      </c>
      <c r="V507" s="9">
        <f t="shared" si="23"/>
        <v>3000</v>
      </c>
      <c r="W507" s="9">
        <f>MID(Table1[[#This Row],[Object]],1,2)*100</f>
        <v>3300</v>
      </c>
      <c r="X507" s="6" t="str">
        <f>VLOOKUP(Table1[[#This Row],[Program]],Program!$A$2:$B$269,2,FALSE)</f>
        <v>BOARD OF TRUSTEES</v>
      </c>
      <c r="Y507" s="6" t="str">
        <f>VLOOKUP(Table1[[#This Row],[2-Digit Object Code]],'Object Codes'!$C$2:$D$861,2,FALSE)</f>
        <v>OASDHI/FICA</v>
      </c>
    </row>
    <row r="508" spans="1:25" x14ac:dyDescent="0.25">
      <c r="A508" s="1" t="s">
        <v>8</v>
      </c>
      <c r="B508" s="1" t="s">
        <v>9</v>
      </c>
      <c r="C508" s="1" t="s">
        <v>10</v>
      </c>
      <c r="D508" s="1" t="s">
        <v>11</v>
      </c>
      <c r="E508" s="1" t="s">
        <v>147</v>
      </c>
      <c r="F508" s="1" t="s">
        <v>12</v>
      </c>
      <c r="G508" s="1" t="s">
        <v>31</v>
      </c>
      <c r="H508" s="1" t="s">
        <v>97</v>
      </c>
      <c r="I508" s="3">
        <v>0</v>
      </c>
      <c r="J508" s="3">
        <v>0</v>
      </c>
      <c r="K508" s="3">
        <v>0</v>
      </c>
      <c r="L508" s="3">
        <v>62.4</v>
      </c>
      <c r="M508" s="3">
        <v>-62.4</v>
      </c>
      <c r="N508" s="3">
        <v>0</v>
      </c>
      <c r="O508" s="3">
        <v>0</v>
      </c>
      <c r="P508" s="3">
        <v>0</v>
      </c>
      <c r="Q508" s="3">
        <v>26</v>
      </c>
      <c r="R508" s="3">
        <v>0</v>
      </c>
      <c r="S508" s="3">
        <v>-26</v>
      </c>
      <c r="T508" s="6">
        <f t="shared" si="21"/>
        <v>0</v>
      </c>
      <c r="U508" s="6">
        <f t="shared" si="22"/>
        <v>-62.4</v>
      </c>
      <c r="V508" s="9">
        <f t="shared" si="23"/>
        <v>3000</v>
      </c>
      <c r="W508" s="9">
        <f>MID(Table1[[#This Row],[Object]],1,2)*100</f>
        <v>3300</v>
      </c>
      <c r="X508" s="6" t="str">
        <f>VLOOKUP(Table1[[#This Row],[Program]],Program!$A$2:$B$269,2,FALSE)</f>
        <v>BOARD OF TRUSTEES</v>
      </c>
      <c r="Y508" s="6" t="str">
        <f>VLOOKUP(Table1[[#This Row],[2-Digit Object Code]],'Object Codes'!$C$2:$D$861,2,FALSE)</f>
        <v>OASDHI/FICA</v>
      </c>
    </row>
    <row r="509" spans="1:25" x14ac:dyDescent="0.25">
      <c r="A509" s="1" t="s">
        <v>8</v>
      </c>
      <c r="B509" s="1" t="s">
        <v>9</v>
      </c>
      <c r="C509" s="1" t="s">
        <v>10</v>
      </c>
      <c r="D509" s="1" t="s">
        <v>11</v>
      </c>
      <c r="E509" s="1" t="s">
        <v>147</v>
      </c>
      <c r="F509" s="1" t="s">
        <v>12</v>
      </c>
      <c r="G509" s="1" t="s">
        <v>78</v>
      </c>
      <c r="H509" s="1" t="s">
        <v>97</v>
      </c>
      <c r="I509" s="3">
        <v>62</v>
      </c>
      <c r="J509" s="3">
        <v>0</v>
      </c>
      <c r="K509" s="3">
        <v>62</v>
      </c>
      <c r="L509" s="3">
        <v>0</v>
      </c>
      <c r="M509" s="3">
        <v>62</v>
      </c>
      <c r="N509" s="3">
        <v>62</v>
      </c>
      <c r="O509" s="3">
        <v>0</v>
      </c>
      <c r="P509" s="3">
        <v>62</v>
      </c>
      <c r="Q509" s="3">
        <v>0</v>
      </c>
      <c r="R509" s="3">
        <v>0</v>
      </c>
      <c r="S509" s="3">
        <v>62</v>
      </c>
      <c r="T509" s="6">
        <f t="shared" si="21"/>
        <v>0</v>
      </c>
      <c r="U509" s="6">
        <f t="shared" si="22"/>
        <v>62</v>
      </c>
      <c r="V509" s="9">
        <f t="shared" si="23"/>
        <v>3000</v>
      </c>
      <c r="W509" s="9">
        <f>MID(Table1[[#This Row],[Object]],1,2)*100</f>
        <v>3400</v>
      </c>
      <c r="X509" s="6" t="str">
        <f>VLOOKUP(Table1[[#This Row],[Program]],Program!$A$2:$B$269,2,FALSE)</f>
        <v>BOARD OF TRUSTEES</v>
      </c>
      <c r="Y509" s="6" t="str">
        <f>VLOOKUP(Table1[[#This Row],[2-Digit Object Code]],'Object Codes'!$C$2:$D$861,2,FALSE)</f>
        <v>HEALTH AND WELFARE BENEFITS</v>
      </c>
    </row>
    <row r="510" spans="1:25" x14ac:dyDescent="0.25">
      <c r="A510" s="1" t="s">
        <v>8</v>
      </c>
      <c r="B510" s="1" t="s">
        <v>9</v>
      </c>
      <c r="C510" s="1" t="s">
        <v>10</v>
      </c>
      <c r="D510" s="1" t="s">
        <v>11</v>
      </c>
      <c r="E510" s="1" t="s">
        <v>147</v>
      </c>
      <c r="F510" s="1" t="s">
        <v>12</v>
      </c>
      <c r="G510" s="1" t="s">
        <v>32</v>
      </c>
      <c r="H510" s="1" t="s">
        <v>97</v>
      </c>
      <c r="I510" s="3">
        <v>6112</v>
      </c>
      <c r="J510" s="3">
        <v>0</v>
      </c>
      <c r="K510" s="3">
        <v>6112</v>
      </c>
      <c r="L510" s="3">
        <v>6065.87</v>
      </c>
      <c r="M510" s="3">
        <v>46.13</v>
      </c>
      <c r="N510" s="3">
        <v>7485</v>
      </c>
      <c r="O510" s="3">
        <v>0</v>
      </c>
      <c r="P510" s="3">
        <v>7485</v>
      </c>
      <c r="Q510" s="3">
        <v>2547.02</v>
      </c>
      <c r="R510" s="3">
        <v>0</v>
      </c>
      <c r="S510" s="3">
        <v>4937.9799999999996</v>
      </c>
      <c r="T510" s="6">
        <f t="shared" si="21"/>
        <v>1373</v>
      </c>
      <c r="U510" s="6">
        <f t="shared" si="22"/>
        <v>1419.13</v>
      </c>
      <c r="V510" s="9">
        <f t="shared" si="23"/>
        <v>3000</v>
      </c>
      <c r="W510" s="9">
        <f>MID(Table1[[#This Row],[Object]],1,2)*100</f>
        <v>3400</v>
      </c>
      <c r="X510" s="6" t="str">
        <f>VLOOKUP(Table1[[#This Row],[Program]],Program!$A$2:$B$269,2,FALSE)</f>
        <v>BOARD OF TRUSTEES</v>
      </c>
      <c r="Y510" s="6" t="str">
        <f>VLOOKUP(Table1[[#This Row],[2-Digit Object Code]],'Object Codes'!$C$2:$D$861,2,FALSE)</f>
        <v>HEALTH AND WELFARE BENEFITS</v>
      </c>
    </row>
    <row r="511" spans="1:25" x14ac:dyDescent="0.25">
      <c r="A511" s="1" t="s">
        <v>8</v>
      </c>
      <c r="B511" s="1" t="s">
        <v>9</v>
      </c>
      <c r="C511" s="1" t="s">
        <v>10</v>
      </c>
      <c r="D511" s="1" t="s">
        <v>11</v>
      </c>
      <c r="E511" s="1" t="s">
        <v>147</v>
      </c>
      <c r="F511" s="1" t="s">
        <v>12</v>
      </c>
      <c r="G511" s="1" t="s">
        <v>34</v>
      </c>
      <c r="H511" s="1" t="s">
        <v>97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16865</v>
      </c>
      <c r="O511" s="3">
        <v>0</v>
      </c>
      <c r="P511" s="3">
        <v>16865</v>
      </c>
      <c r="Q511" s="3">
        <v>3870.24</v>
      </c>
      <c r="R511" s="3">
        <v>0</v>
      </c>
      <c r="S511" s="3">
        <v>12994.76</v>
      </c>
      <c r="T511" s="6">
        <f t="shared" si="21"/>
        <v>16865</v>
      </c>
      <c r="U511" s="6">
        <f t="shared" si="22"/>
        <v>16865</v>
      </c>
      <c r="V511" s="9">
        <f t="shared" si="23"/>
        <v>3000</v>
      </c>
      <c r="W511" s="9">
        <f>MID(Table1[[#This Row],[Object]],1,2)*100</f>
        <v>3400</v>
      </c>
      <c r="X511" s="6" t="str">
        <f>VLOOKUP(Table1[[#This Row],[Program]],Program!$A$2:$B$269,2,FALSE)</f>
        <v>BOARD OF TRUSTEES</v>
      </c>
      <c r="Y511" s="6" t="str">
        <f>VLOOKUP(Table1[[#This Row],[2-Digit Object Code]],'Object Codes'!$C$2:$D$861,2,FALSE)</f>
        <v>HEALTH AND WELFARE BENEFITS</v>
      </c>
    </row>
    <row r="512" spans="1:25" x14ac:dyDescent="0.25">
      <c r="A512" s="1" t="s">
        <v>8</v>
      </c>
      <c r="B512" s="1" t="s">
        <v>9</v>
      </c>
      <c r="C512" s="1" t="s">
        <v>10</v>
      </c>
      <c r="D512" s="1" t="s">
        <v>11</v>
      </c>
      <c r="E512" s="1" t="s">
        <v>147</v>
      </c>
      <c r="F512" s="1" t="s">
        <v>12</v>
      </c>
      <c r="G512" s="1" t="s">
        <v>35</v>
      </c>
      <c r="H512" s="1" t="s">
        <v>97</v>
      </c>
      <c r="I512" s="3">
        <v>41693</v>
      </c>
      <c r="J512" s="3">
        <v>0</v>
      </c>
      <c r="K512" s="3">
        <v>41693</v>
      </c>
      <c r="L512" s="3">
        <v>66013.98</v>
      </c>
      <c r="M512" s="3">
        <v>-24320.98</v>
      </c>
      <c r="N512" s="3">
        <v>44117</v>
      </c>
      <c r="O512" s="3">
        <v>0</v>
      </c>
      <c r="P512" s="3">
        <v>44117</v>
      </c>
      <c r="Q512" s="3">
        <v>25734.87</v>
      </c>
      <c r="R512" s="3">
        <v>0</v>
      </c>
      <c r="S512" s="3">
        <v>18382.13</v>
      </c>
      <c r="T512" s="6">
        <f t="shared" si="21"/>
        <v>2424</v>
      </c>
      <c r="U512" s="6">
        <f t="shared" si="22"/>
        <v>-21896.979999999996</v>
      </c>
      <c r="V512" s="9">
        <f t="shared" si="23"/>
        <v>3000</v>
      </c>
      <c r="W512" s="9">
        <f>MID(Table1[[#This Row],[Object]],1,2)*100</f>
        <v>3400</v>
      </c>
      <c r="X512" s="6" t="str">
        <f>VLOOKUP(Table1[[#This Row],[Program]],Program!$A$2:$B$269,2,FALSE)</f>
        <v>BOARD OF TRUSTEES</v>
      </c>
      <c r="Y512" s="6" t="str">
        <f>VLOOKUP(Table1[[#This Row],[2-Digit Object Code]],'Object Codes'!$C$2:$D$861,2,FALSE)</f>
        <v>HEALTH AND WELFARE BENEFITS</v>
      </c>
    </row>
    <row r="513" spans="1:25" x14ac:dyDescent="0.25">
      <c r="A513" s="1" t="s">
        <v>8</v>
      </c>
      <c r="B513" s="1" t="s">
        <v>9</v>
      </c>
      <c r="C513" s="1" t="s">
        <v>10</v>
      </c>
      <c r="D513" s="1" t="s">
        <v>11</v>
      </c>
      <c r="E513" s="1" t="s">
        <v>147</v>
      </c>
      <c r="F513" s="1" t="s">
        <v>12</v>
      </c>
      <c r="G513" s="1" t="s">
        <v>36</v>
      </c>
      <c r="H513" s="1" t="s">
        <v>97</v>
      </c>
      <c r="I513" s="3">
        <v>1291</v>
      </c>
      <c r="J513" s="3">
        <v>0</v>
      </c>
      <c r="K513" s="3">
        <v>1291</v>
      </c>
      <c r="L513" s="3">
        <v>1416.47</v>
      </c>
      <c r="M513" s="3">
        <v>-125.47</v>
      </c>
      <c r="N513" s="3">
        <v>1157</v>
      </c>
      <c r="O513" s="3">
        <v>0</v>
      </c>
      <c r="P513" s="3">
        <v>1157</v>
      </c>
      <c r="Q513" s="3">
        <v>514.24</v>
      </c>
      <c r="R513" s="3">
        <v>0</v>
      </c>
      <c r="S513" s="3">
        <v>642.76</v>
      </c>
      <c r="T513" s="6">
        <f t="shared" si="21"/>
        <v>-134</v>
      </c>
      <c r="U513" s="6">
        <f t="shared" si="22"/>
        <v>-259.47000000000003</v>
      </c>
      <c r="V513" s="9">
        <f t="shared" si="23"/>
        <v>3000</v>
      </c>
      <c r="W513" s="9">
        <f>MID(Table1[[#This Row],[Object]],1,2)*100</f>
        <v>3400</v>
      </c>
      <c r="X513" s="6" t="str">
        <f>VLOOKUP(Table1[[#This Row],[Program]],Program!$A$2:$B$269,2,FALSE)</f>
        <v>BOARD OF TRUSTEES</v>
      </c>
      <c r="Y513" s="6" t="str">
        <f>VLOOKUP(Table1[[#This Row],[2-Digit Object Code]],'Object Codes'!$C$2:$D$861,2,FALSE)</f>
        <v>HEALTH AND WELFARE BENEFITS</v>
      </c>
    </row>
    <row r="514" spans="1:25" x14ac:dyDescent="0.25">
      <c r="A514" s="1" t="s">
        <v>8</v>
      </c>
      <c r="B514" s="1" t="s">
        <v>9</v>
      </c>
      <c r="C514" s="1" t="s">
        <v>10</v>
      </c>
      <c r="D514" s="1" t="s">
        <v>11</v>
      </c>
      <c r="E514" s="1" t="s">
        <v>147</v>
      </c>
      <c r="F514" s="1" t="s">
        <v>12</v>
      </c>
      <c r="G514" s="1" t="s">
        <v>41</v>
      </c>
      <c r="H514" s="1" t="s">
        <v>97</v>
      </c>
      <c r="I514" s="3">
        <v>18</v>
      </c>
      <c r="J514" s="3">
        <v>0</v>
      </c>
      <c r="K514" s="3">
        <v>18</v>
      </c>
      <c r="L514" s="3">
        <v>0</v>
      </c>
      <c r="M514" s="3">
        <v>18</v>
      </c>
      <c r="N514" s="3">
        <v>18</v>
      </c>
      <c r="O514" s="3">
        <v>0</v>
      </c>
      <c r="P514" s="3">
        <v>18</v>
      </c>
      <c r="Q514" s="3">
        <v>8.0299999999999994</v>
      </c>
      <c r="R514" s="3">
        <v>0</v>
      </c>
      <c r="S514" s="3">
        <v>9.9700000000000006</v>
      </c>
      <c r="T514" s="6">
        <f t="shared" ref="T514:T577" si="24">N514-I514</f>
        <v>0</v>
      </c>
      <c r="U514" s="6">
        <f t="shared" ref="U514:U577" si="25">N514-L514</f>
        <v>18</v>
      </c>
      <c r="V514" s="9">
        <f t="shared" ref="V514:V577" si="26">MID(G514,1,1)*1000</f>
        <v>3000</v>
      </c>
      <c r="W514" s="9">
        <f>MID(Table1[[#This Row],[Object]],1,2)*100</f>
        <v>3500</v>
      </c>
      <c r="X514" s="6" t="str">
        <f>VLOOKUP(Table1[[#This Row],[Program]],Program!$A$2:$B$269,2,FALSE)</f>
        <v>BOARD OF TRUSTEES</v>
      </c>
      <c r="Y514" s="6" t="str">
        <f>VLOOKUP(Table1[[#This Row],[2-Digit Object Code]],'Object Codes'!$C$2:$D$861,2,FALSE)</f>
        <v>STATE UNEMPLOYMENT INSURANCE</v>
      </c>
    </row>
    <row r="515" spans="1:25" x14ac:dyDescent="0.25">
      <c r="A515" s="1" t="s">
        <v>8</v>
      </c>
      <c r="B515" s="1" t="s">
        <v>9</v>
      </c>
      <c r="C515" s="1" t="s">
        <v>10</v>
      </c>
      <c r="D515" s="1" t="s">
        <v>11</v>
      </c>
      <c r="E515" s="1" t="s">
        <v>147</v>
      </c>
      <c r="F515" s="1" t="s">
        <v>12</v>
      </c>
      <c r="G515" s="1" t="s">
        <v>45</v>
      </c>
      <c r="H515" s="1" t="s">
        <v>97</v>
      </c>
      <c r="I515" s="3">
        <v>9000</v>
      </c>
      <c r="J515" s="3">
        <v>0</v>
      </c>
      <c r="K515" s="3">
        <v>9000</v>
      </c>
      <c r="L515" s="3">
        <v>9875</v>
      </c>
      <c r="M515" s="3">
        <v>-875</v>
      </c>
      <c r="N515" s="3">
        <v>10500</v>
      </c>
      <c r="O515" s="3">
        <v>0</v>
      </c>
      <c r="P515" s="3">
        <v>10500</v>
      </c>
      <c r="Q515" s="3">
        <v>4125</v>
      </c>
      <c r="R515" s="3">
        <v>0</v>
      </c>
      <c r="S515" s="3">
        <v>6375</v>
      </c>
      <c r="T515" s="6">
        <f t="shared" si="24"/>
        <v>1500</v>
      </c>
      <c r="U515" s="6">
        <f t="shared" si="25"/>
        <v>625</v>
      </c>
      <c r="V515" s="9">
        <f t="shared" si="26"/>
        <v>3000</v>
      </c>
      <c r="W515" s="9">
        <f>MID(Table1[[#This Row],[Object]],1,2)*100</f>
        <v>3600</v>
      </c>
      <c r="X515" s="6" t="str">
        <f>VLOOKUP(Table1[[#This Row],[Program]],Program!$A$2:$B$269,2,FALSE)</f>
        <v>BOARD OF TRUSTEES</v>
      </c>
      <c r="Y515" s="6" t="str">
        <f>VLOOKUP(Table1[[#This Row],[2-Digit Object Code]],'Object Codes'!$C$2:$D$861,2,FALSE)</f>
        <v>WORKERS COMPENSATION INSURANCE</v>
      </c>
    </row>
    <row r="516" spans="1:25" x14ac:dyDescent="0.25">
      <c r="A516" s="1" t="s">
        <v>8</v>
      </c>
      <c r="B516" s="1" t="s">
        <v>9</v>
      </c>
      <c r="C516" s="1" t="s">
        <v>10</v>
      </c>
      <c r="D516" s="1" t="s">
        <v>11</v>
      </c>
      <c r="E516" s="1" t="s">
        <v>147</v>
      </c>
      <c r="F516" s="1" t="s">
        <v>12</v>
      </c>
      <c r="G516" s="1" t="s">
        <v>48</v>
      </c>
      <c r="H516" s="1" t="s">
        <v>97</v>
      </c>
      <c r="I516" s="3">
        <v>298</v>
      </c>
      <c r="J516" s="3">
        <v>0</v>
      </c>
      <c r="K516" s="3">
        <v>298</v>
      </c>
      <c r="L516" s="3">
        <v>327.06</v>
      </c>
      <c r="M516" s="3">
        <v>-29.06</v>
      </c>
      <c r="N516" s="3">
        <v>348</v>
      </c>
      <c r="O516" s="3">
        <v>0</v>
      </c>
      <c r="P516" s="3">
        <v>348</v>
      </c>
      <c r="Q516" s="3">
        <v>105.57</v>
      </c>
      <c r="R516" s="3">
        <v>0</v>
      </c>
      <c r="S516" s="3">
        <v>242.43</v>
      </c>
      <c r="T516" s="6">
        <f t="shared" si="24"/>
        <v>50</v>
      </c>
      <c r="U516" s="6">
        <f t="shared" si="25"/>
        <v>20.939999999999998</v>
      </c>
      <c r="V516" s="9">
        <f t="shared" si="26"/>
        <v>3000</v>
      </c>
      <c r="W516" s="9">
        <f>MID(Table1[[#This Row],[Object]],1,2)*100</f>
        <v>3900</v>
      </c>
      <c r="X516" s="6" t="str">
        <f>VLOOKUP(Table1[[#This Row],[Program]],Program!$A$2:$B$269,2,FALSE)</f>
        <v>BOARD OF TRUSTEES</v>
      </c>
      <c r="Y516" s="6" t="str">
        <f>VLOOKUP(Table1[[#This Row],[2-Digit Object Code]],'Object Codes'!$C$2:$D$861,2,FALSE)</f>
        <v>OTHER BENEFITS</v>
      </c>
    </row>
    <row r="517" spans="1:25" x14ac:dyDescent="0.25">
      <c r="A517" s="1" t="s">
        <v>8</v>
      </c>
      <c r="B517" s="1" t="s">
        <v>9</v>
      </c>
      <c r="C517" s="1" t="s">
        <v>10</v>
      </c>
      <c r="D517" s="1" t="s">
        <v>11</v>
      </c>
      <c r="E517" s="1" t="s">
        <v>147</v>
      </c>
      <c r="F517" s="1" t="s">
        <v>12</v>
      </c>
      <c r="G517" s="1" t="s">
        <v>51</v>
      </c>
      <c r="H517" s="1" t="s">
        <v>97</v>
      </c>
      <c r="I517" s="3">
        <v>144</v>
      </c>
      <c r="J517" s="3">
        <v>0</v>
      </c>
      <c r="K517" s="3">
        <v>144</v>
      </c>
      <c r="L517" s="3">
        <v>158</v>
      </c>
      <c r="M517" s="3">
        <v>-14</v>
      </c>
      <c r="N517" s="3">
        <v>168</v>
      </c>
      <c r="O517" s="3">
        <v>0</v>
      </c>
      <c r="P517" s="3">
        <v>168</v>
      </c>
      <c r="Q517" s="3">
        <v>66</v>
      </c>
      <c r="R517" s="3">
        <v>0</v>
      </c>
      <c r="S517" s="3">
        <v>102</v>
      </c>
      <c r="T517" s="6">
        <f t="shared" si="24"/>
        <v>24</v>
      </c>
      <c r="U517" s="6">
        <f t="shared" si="25"/>
        <v>10</v>
      </c>
      <c r="V517" s="9">
        <f t="shared" si="26"/>
        <v>3000</v>
      </c>
      <c r="W517" s="9">
        <f>MID(Table1[[#This Row],[Object]],1,2)*100</f>
        <v>3900</v>
      </c>
      <c r="X517" s="6" t="str">
        <f>VLOOKUP(Table1[[#This Row],[Program]],Program!$A$2:$B$269,2,FALSE)</f>
        <v>BOARD OF TRUSTEES</v>
      </c>
      <c r="Y517" s="6" t="str">
        <f>VLOOKUP(Table1[[#This Row],[2-Digit Object Code]],'Object Codes'!$C$2:$D$861,2,FALSE)</f>
        <v>OTHER BENEFITS</v>
      </c>
    </row>
    <row r="518" spans="1:25" x14ac:dyDescent="0.25">
      <c r="A518" s="1" t="s">
        <v>8</v>
      </c>
      <c r="B518" s="1" t="s">
        <v>9</v>
      </c>
      <c r="C518" s="1" t="s">
        <v>10</v>
      </c>
      <c r="D518" s="1" t="s">
        <v>11</v>
      </c>
      <c r="E518" s="1" t="s">
        <v>147</v>
      </c>
      <c r="F518" s="1" t="s">
        <v>12</v>
      </c>
      <c r="G518" s="1" t="s">
        <v>121</v>
      </c>
      <c r="H518" s="1" t="s">
        <v>97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16000</v>
      </c>
      <c r="R518" s="3">
        <v>0</v>
      </c>
      <c r="S518" s="3">
        <v>-16000</v>
      </c>
      <c r="T518" s="6">
        <f t="shared" si="24"/>
        <v>0</v>
      </c>
      <c r="U518" s="6">
        <f t="shared" si="25"/>
        <v>0</v>
      </c>
      <c r="V518" s="9">
        <f t="shared" si="26"/>
        <v>3000</v>
      </c>
      <c r="W518" s="9">
        <f>MID(Table1[[#This Row],[Object]],1,2)*100</f>
        <v>3900</v>
      </c>
      <c r="X518" s="6" t="str">
        <f>VLOOKUP(Table1[[#This Row],[Program]],Program!$A$2:$B$269,2,FALSE)</f>
        <v>BOARD OF TRUSTEES</v>
      </c>
      <c r="Y518" s="6" t="str">
        <f>VLOOKUP(Table1[[#This Row],[2-Digit Object Code]],'Object Codes'!$C$2:$D$861,2,FALSE)</f>
        <v>OTHER BENEFITS</v>
      </c>
    </row>
    <row r="519" spans="1:25" x14ac:dyDescent="0.25">
      <c r="A519" s="1" t="s">
        <v>8</v>
      </c>
      <c r="B519" s="1" t="s">
        <v>9</v>
      </c>
      <c r="C519" s="1" t="s">
        <v>10</v>
      </c>
      <c r="D519" s="1" t="s">
        <v>11</v>
      </c>
      <c r="E519" s="1" t="s">
        <v>147</v>
      </c>
      <c r="F519" s="1" t="s">
        <v>12</v>
      </c>
      <c r="G519" s="1" t="s">
        <v>56</v>
      </c>
      <c r="H519" s="1" t="s">
        <v>97</v>
      </c>
      <c r="I519" s="3">
        <v>300</v>
      </c>
      <c r="J519" s="3">
        <v>5.5</v>
      </c>
      <c r="K519" s="3">
        <v>305.5</v>
      </c>
      <c r="L519" s="3">
        <v>38.909999999999997</v>
      </c>
      <c r="M519" s="3">
        <v>266.58999999999997</v>
      </c>
      <c r="N519" s="3">
        <v>3000</v>
      </c>
      <c r="O519" s="3">
        <v>0</v>
      </c>
      <c r="P519" s="3">
        <v>3000</v>
      </c>
      <c r="Q519" s="3">
        <v>153.86000000000001</v>
      </c>
      <c r="R519" s="3">
        <v>0</v>
      </c>
      <c r="S519" s="3">
        <v>2846.14</v>
      </c>
      <c r="T519" s="6">
        <f t="shared" si="24"/>
        <v>2700</v>
      </c>
      <c r="U519" s="6">
        <f t="shared" si="25"/>
        <v>2961.09</v>
      </c>
      <c r="V519" s="9">
        <f t="shared" si="26"/>
        <v>4000</v>
      </c>
      <c r="W519" s="9">
        <f>MID(Table1[[#This Row],[Object]],1,2)*100</f>
        <v>4500</v>
      </c>
      <c r="X519" s="6" t="str">
        <f>VLOOKUP(Table1[[#This Row],[Program]],Program!$A$2:$B$269,2,FALSE)</f>
        <v>BOARD OF TRUSTEES</v>
      </c>
      <c r="Y519" s="6" t="str">
        <f>VLOOKUP(Table1[[#This Row],[2-Digit Object Code]],'Object Codes'!$C$2:$D$861,2,FALSE)</f>
        <v>NONINSTRUCTIONAL SUPPLIES</v>
      </c>
    </row>
    <row r="520" spans="1:25" x14ac:dyDescent="0.25">
      <c r="A520" s="1" t="s">
        <v>8</v>
      </c>
      <c r="B520" s="1" t="s">
        <v>9</v>
      </c>
      <c r="C520" s="1" t="s">
        <v>10</v>
      </c>
      <c r="D520" s="1" t="s">
        <v>11</v>
      </c>
      <c r="E520" s="1" t="s">
        <v>147</v>
      </c>
      <c r="F520" s="1" t="s">
        <v>12</v>
      </c>
      <c r="G520" s="1" t="s">
        <v>57</v>
      </c>
      <c r="H520" s="1" t="s">
        <v>97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500</v>
      </c>
      <c r="O520" s="3">
        <v>0</v>
      </c>
      <c r="P520" s="3">
        <v>500</v>
      </c>
      <c r="Q520" s="3">
        <v>500</v>
      </c>
      <c r="R520" s="3">
        <v>0</v>
      </c>
      <c r="S520" s="3">
        <v>0</v>
      </c>
      <c r="T520" s="6">
        <f t="shared" si="24"/>
        <v>500</v>
      </c>
      <c r="U520" s="6">
        <f t="shared" si="25"/>
        <v>500</v>
      </c>
      <c r="V520" s="9">
        <f t="shared" si="26"/>
        <v>5000</v>
      </c>
      <c r="W520" s="9">
        <f>MID(Table1[[#This Row],[Object]],1,2)*100</f>
        <v>5100</v>
      </c>
      <c r="X520" s="6" t="str">
        <f>VLOOKUP(Table1[[#This Row],[Program]],Program!$A$2:$B$269,2,FALSE)</f>
        <v>BOARD OF TRUSTEES</v>
      </c>
      <c r="Y520" s="6" t="str">
        <f>VLOOKUP(Table1[[#This Row],[2-Digit Object Code]],'Object Codes'!$C$2:$D$861,2,FALSE)</f>
        <v>PERSON&amp;CONSULTANT SVC-DIST USE</v>
      </c>
    </row>
    <row r="521" spans="1:25" x14ac:dyDescent="0.25">
      <c r="A521" s="1" t="s">
        <v>8</v>
      </c>
      <c r="B521" s="1" t="s">
        <v>9</v>
      </c>
      <c r="C521" s="1" t="s">
        <v>10</v>
      </c>
      <c r="D521" s="1" t="s">
        <v>11</v>
      </c>
      <c r="E521" s="1" t="s">
        <v>147</v>
      </c>
      <c r="F521" s="1" t="s">
        <v>12</v>
      </c>
      <c r="G521" s="1" t="s">
        <v>58</v>
      </c>
      <c r="H521" s="1" t="s">
        <v>97</v>
      </c>
      <c r="I521" s="3">
        <v>40000</v>
      </c>
      <c r="J521" s="3">
        <v>-2000</v>
      </c>
      <c r="K521" s="3">
        <v>38000</v>
      </c>
      <c r="L521" s="3">
        <v>31642.21</v>
      </c>
      <c r="M521" s="3">
        <v>6357.79</v>
      </c>
      <c r="N521" s="3">
        <v>42000</v>
      </c>
      <c r="O521" s="3">
        <v>0</v>
      </c>
      <c r="P521" s="3">
        <v>42000</v>
      </c>
      <c r="Q521" s="3">
        <v>23865.759999999998</v>
      </c>
      <c r="R521" s="3">
        <v>14324.62</v>
      </c>
      <c r="S521" s="3">
        <v>3809.62</v>
      </c>
      <c r="T521" s="6">
        <f t="shared" si="24"/>
        <v>2000</v>
      </c>
      <c r="U521" s="6">
        <f t="shared" si="25"/>
        <v>10357.790000000001</v>
      </c>
      <c r="V521" s="9">
        <f t="shared" si="26"/>
        <v>5000</v>
      </c>
      <c r="W521" s="9">
        <f>MID(Table1[[#This Row],[Object]],1,2)*100</f>
        <v>5200</v>
      </c>
      <c r="X521" s="6" t="str">
        <f>VLOOKUP(Table1[[#This Row],[Program]],Program!$A$2:$B$269,2,FALSE)</f>
        <v>BOARD OF TRUSTEES</v>
      </c>
      <c r="Y521" s="6" t="str">
        <f>VLOOKUP(Table1[[#This Row],[2-Digit Object Code]],'Object Codes'!$C$2:$D$861,2,FALSE)</f>
        <v>TRAVEL &amp; CONFERENCE EXPENSES</v>
      </c>
    </row>
    <row r="522" spans="1:25" x14ac:dyDescent="0.25">
      <c r="A522" s="1" t="s">
        <v>8</v>
      </c>
      <c r="B522" s="1" t="s">
        <v>9</v>
      </c>
      <c r="C522" s="1" t="s">
        <v>10</v>
      </c>
      <c r="D522" s="1" t="s">
        <v>11</v>
      </c>
      <c r="E522" s="1" t="s">
        <v>147</v>
      </c>
      <c r="F522" s="1" t="s">
        <v>12</v>
      </c>
      <c r="G522" s="1" t="s">
        <v>63</v>
      </c>
      <c r="H522" s="1" t="s">
        <v>97</v>
      </c>
      <c r="I522" s="3">
        <v>25000</v>
      </c>
      <c r="J522" s="3">
        <v>4939</v>
      </c>
      <c r="K522" s="3">
        <v>29939</v>
      </c>
      <c r="L522" s="3">
        <v>25502</v>
      </c>
      <c r="M522" s="3">
        <v>4437</v>
      </c>
      <c r="N522" s="3">
        <v>30000</v>
      </c>
      <c r="O522" s="3">
        <v>0</v>
      </c>
      <c r="P522" s="3">
        <v>30000</v>
      </c>
      <c r="Q522" s="3">
        <v>29198</v>
      </c>
      <c r="R522" s="3">
        <v>0</v>
      </c>
      <c r="S522" s="3">
        <v>802</v>
      </c>
      <c r="T522" s="6">
        <f t="shared" si="24"/>
        <v>5000</v>
      </c>
      <c r="U522" s="6">
        <f t="shared" si="25"/>
        <v>4498</v>
      </c>
      <c r="V522" s="9">
        <f t="shared" si="26"/>
        <v>5000</v>
      </c>
      <c r="W522" s="9">
        <f>MID(Table1[[#This Row],[Object]],1,2)*100</f>
        <v>5300</v>
      </c>
      <c r="X522" s="6" t="str">
        <f>VLOOKUP(Table1[[#This Row],[Program]],Program!$A$2:$B$269,2,FALSE)</f>
        <v>BOARD OF TRUSTEES</v>
      </c>
      <c r="Y522" s="6" t="str">
        <f>VLOOKUP(Table1[[#This Row],[2-Digit Object Code]],'Object Codes'!$C$2:$D$861,2,FALSE)</f>
        <v>POST/DUES/MEMBERSHIPS-DIST.USE</v>
      </c>
    </row>
    <row r="523" spans="1:25" x14ac:dyDescent="0.25">
      <c r="A523" s="1" t="s">
        <v>8</v>
      </c>
      <c r="B523" s="1" t="s">
        <v>9</v>
      </c>
      <c r="C523" s="1" t="s">
        <v>10</v>
      </c>
      <c r="D523" s="1" t="s">
        <v>11</v>
      </c>
      <c r="E523" s="1" t="s">
        <v>147</v>
      </c>
      <c r="F523" s="1" t="s">
        <v>12</v>
      </c>
      <c r="G523" s="1" t="s">
        <v>149</v>
      </c>
      <c r="H523" s="1" t="s">
        <v>97</v>
      </c>
      <c r="I523" s="3">
        <v>200</v>
      </c>
      <c r="J523" s="3">
        <v>0</v>
      </c>
      <c r="K523" s="3">
        <v>200</v>
      </c>
      <c r="L523" s="3">
        <v>114.18</v>
      </c>
      <c r="M523" s="3">
        <v>85.82</v>
      </c>
      <c r="N523" s="3">
        <v>200</v>
      </c>
      <c r="O523" s="3">
        <v>0</v>
      </c>
      <c r="P523" s="3">
        <v>200</v>
      </c>
      <c r="Q523" s="3">
        <v>0</v>
      </c>
      <c r="R523" s="3">
        <v>0</v>
      </c>
      <c r="S523" s="3">
        <v>200</v>
      </c>
      <c r="T523" s="6">
        <f t="shared" si="24"/>
        <v>0</v>
      </c>
      <c r="U523" s="6">
        <f t="shared" si="25"/>
        <v>85.82</v>
      </c>
      <c r="V523" s="9">
        <f t="shared" si="26"/>
        <v>5000</v>
      </c>
      <c r="W523" s="9">
        <f>MID(Table1[[#This Row],[Object]],1,2)*100</f>
        <v>5500</v>
      </c>
      <c r="X523" s="6" t="str">
        <f>VLOOKUP(Table1[[#This Row],[Program]],Program!$A$2:$B$269,2,FALSE)</f>
        <v>BOARD OF TRUSTEES</v>
      </c>
      <c r="Y523" s="6" t="str">
        <f>VLOOKUP(Table1[[#This Row],[2-Digit Object Code]],'Object Codes'!$C$2:$D$861,2,FALSE)</f>
        <v>UTILITIES &amp; HOUSEKEEP-DIST.USE</v>
      </c>
    </row>
    <row r="524" spans="1:25" x14ac:dyDescent="0.25">
      <c r="A524" s="1" t="s">
        <v>8</v>
      </c>
      <c r="B524" s="1" t="s">
        <v>9</v>
      </c>
      <c r="C524" s="1" t="s">
        <v>10</v>
      </c>
      <c r="D524" s="1" t="s">
        <v>11</v>
      </c>
      <c r="E524" s="1" t="s">
        <v>147</v>
      </c>
      <c r="F524" s="1" t="s">
        <v>12</v>
      </c>
      <c r="G524" s="1" t="s">
        <v>122</v>
      </c>
      <c r="H524" s="1" t="s">
        <v>97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10000</v>
      </c>
      <c r="O524" s="3">
        <v>0</v>
      </c>
      <c r="P524" s="3">
        <v>10000</v>
      </c>
      <c r="Q524" s="3">
        <v>403</v>
      </c>
      <c r="R524" s="3">
        <v>9597</v>
      </c>
      <c r="S524" s="3">
        <v>0</v>
      </c>
      <c r="T524" s="6">
        <f t="shared" si="24"/>
        <v>10000</v>
      </c>
      <c r="U524" s="6">
        <f t="shared" si="25"/>
        <v>10000</v>
      </c>
      <c r="V524" s="9">
        <f t="shared" si="26"/>
        <v>5000</v>
      </c>
      <c r="W524" s="9">
        <f>MID(Table1[[#This Row],[Object]],1,2)*100</f>
        <v>5700</v>
      </c>
      <c r="X524" s="6" t="str">
        <f>VLOOKUP(Table1[[#This Row],[Program]],Program!$A$2:$B$269,2,FALSE)</f>
        <v>BOARD OF TRUSTEES</v>
      </c>
      <c r="Y524" s="6" t="str">
        <f>VLOOKUP(Table1[[#This Row],[2-Digit Object Code]],'Object Codes'!$C$2:$D$861,2,FALSE)</f>
        <v>LEGAL/ELECTION/AUDIT-DIST. USE</v>
      </c>
    </row>
    <row r="525" spans="1:25" x14ac:dyDescent="0.25">
      <c r="A525" s="1" t="s">
        <v>8</v>
      </c>
      <c r="B525" s="1" t="s">
        <v>9</v>
      </c>
      <c r="C525" s="1" t="s">
        <v>10</v>
      </c>
      <c r="D525" s="1" t="s">
        <v>11</v>
      </c>
      <c r="E525" s="1" t="s">
        <v>147</v>
      </c>
      <c r="F525" s="1" t="s">
        <v>12</v>
      </c>
      <c r="G525" s="1" t="s">
        <v>130</v>
      </c>
      <c r="H525" s="1" t="s">
        <v>97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125000</v>
      </c>
      <c r="O525" s="3">
        <v>-80000</v>
      </c>
      <c r="P525" s="3">
        <v>45000</v>
      </c>
      <c r="Q525" s="3">
        <v>0</v>
      </c>
      <c r="R525" s="3">
        <v>26100</v>
      </c>
      <c r="S525" s="3">
        <v>18900</v>
      </c>
      <c r="T525" s="6">
        <f t="shared" si="24"/>
        <v>125000</v>
      </c>
      <c r="U525" s="6">
        <f t="shared" si="25"/>
        <v>125000</v>
      </c>
      <c r="V525" s="9">
        <f t="shared" si="26"/>
        <v>5000</v>
      </c>
      <c r="W525" s="9">
        <f>MID(Table1[[#This Row],[Object]],1,2)*100</f>
        <v>5700</v>
      </c>
      <c r="X525" s="6" t="str">
        <f>VLOOKUP(Table1[[#This Row],[Program]],Program!$A$2:$B$269,2,FALSE)</f>
        <v>BOARD OF TRUSTEES</v>
      </c>
      <c r="Y525" s="6" t="str">
        <f>VLOOKUP(Table1[[#This Row],[2-Digit Object Code]],'Object Codes'!$C$2:$D$861,2,FALSE)</f>
        <v>LEGAL/ELECTION/AUDIT-DIST. USE</v>
      </c>
    </row>
    <row r="526" spans="1:25" x14ac:dyDescent="0.25">
      <c r="A526" s="1" t="s">
        <v>8</v>
      </c>
      <c r="B526" s="1" t="s">
        <v>9</v>
      </c>
      <c r="C526" s="1" t="s">
        <v>10</v>
      </c>
      <c r="D526" s="1" t="s">
        <v>11</v>
      </c>
      <c r="E526" s="1" t="s">
        <v>147</v>
      </c>
      <c r="F526" s="1" t="s">
        <v>12</v>
      </c>
      <c r="G526" s="1" t="s">
        <v>68</v>
      </c>
      <c r="H526" s="1" t="s">
        <v>97</v>
      </c>
      <c r="I526" s="3">
        <v>300</v>
      </c>
      <c r="J526" s="3">
        <v>0</v>
      </c>
      <c r="K526" s="3">
        <v>300</v>
      </c>
      <c r="L526" s="3">
        <v>0</v>
      </c>
      <c r="M526" s="3">
        <v>300</v>
      </c>
      <c r="N526" s="3">
        <v>700</v>
      </c>
      <c r="O526" s="3">
        <v>0</v>
      </c>
      <c r="P526" s="3">
        <v>700</v>
      </c>
      <c r="Q526" s="3">
        <v>0</v>
      </c>
      <c r="R526" s="3">
        <v>0</v>
      </c>
      <c r="S526" s="3">
        <v>700</v>
      </c>
      <c r="T526" s="6">
        <f t="shared" si="24"/>
        <v>400</v>
      </c>
      <c r="U526" s="6">
        <f t="shared" si="25"/>
        <v>700</v>
      </c>
      <c r="V526" s="9">
        <f t="shared" si="26"/>
        <v>5000</v>
      </c>
      <c r="W526" s="9">
        <f>MID(Table1[[#This Row],[Object]],1,2)*100</f>
        <v>5800</v>
      </c>
      <c r="X526" s="6" t="str">
        <f>VLOOKUP(Table1[[#This Row],[Program]],Program!$A$2:$B$269,2,FALSE)</f>
        <v>BOARD OF TRUSTEES</v>
      </c>
      <c r="Y526" s="6" t="str">
        <f>VLOOKUP(Table1[[#This Row],[2-Digit Object Code]],'Object Codes'!$C$2:$D$861,2,FALSE)</f>
        <v>OTHER OPERATING EXP-DIST. USE</v>
      </c>
    </row>
    <row r="527" spans="1:25" x14ac:dyDescent="0.25">
      <c r="A527" s="1" t="s">
        <v>8</v>
      </c>
      <c r="B527" s="1" t="s">
        <v>9</v>
      </c>
      <c r="C527" s="1" t="s">
        <v>10</v>
      </c>
      <c r="D527" s="1" t="s">
        <v>11</v>
      </c>
      <c r="E527" s="1" t="s">
        <v>150</v>
      </c>
      <c r="F527" s="1" t="s">
        <v>12</v>
      </c>
      <c r="G527" s="1" t="s">
        <v>18</v>
      </c>
      <c r="H527" s="1" t="s">
        <v>128</v>
      </c>
      <c r="I527" s="3">
        <v>0</v>
      </c>
      <c r="J527" s="3">
        <v>0</v>
      </c>
      <c r="K527" s="3">
        <v>0</v>
      </c>
      <c r="L527" s="3">
        <v>76836.27</v>
      </c>
      <c r="M527" s="3">
        <v>-76836.27</v>
      </c>
      <c r="N527" s="3">
        <v>108949</v>
      </c>
      <c r="O527" s="3">
        <v>0</v>
      </c>
      <c r="P527" s="3">
        <v>108949</v>
      </c>
      <c r="Q527" s="3">
        <v>40751.339999999997</v>
      </c>
      <c r="R527" s="3">
        <v>0</v>
      </c>
      <c r="S527" s="3">
        <v>68197.66</v>
      </c>
      <c r="T527" s="6">
        <f t="shared" si="24"/>
        <v>108949</v>
      </c>
      <c r="U527" s="6">
        <f t="shared" si="25"/>
        <v>32112.729999999996</v>
      </c>
      <c r="V527" s="9">
        <f t="shared" si="26"/>
        <v>2000</v>
      </c>
      <c r="W527" s="9">
        <f>MID(Table1[[#This Row],[Object]],1,2)*100</f>
        <v>2100</v>
      </c>
      <c r="X527" s="6" t="str">
        <f>VLOOKUP(Table1[[#This Row],[Program]],Program!$A$2:$B$269,2,FALSE)</f>
        <v>INTERNAL AUDIT</v>
      </c>
      <c r="Y527" s="6" t="str">
        <f>VLOOKUP(Table1[[#This Row],[2-Digit Object Code]],'Object Codes'!$C$2:$D$861,2,FALSE)</f>
        <v>CLASSIFIED MANAGERS-NON-INSTRU</v>
      </c>
    </row>
    <row r="528" spans="1:25" x14ac:dyDescent="0.25">
      <c r="A528" s="1" t="s">
        <v>8</v>
      </c>
      <c r="B528" s="1" t="s">
        <v>9</v>
      </c>
      <c r="C528" s="1" t="s">
        <v>10</v>
      </c>
      <c r="D528" s="1" t="s">
        <v>11</v>
      </c>
      <c r="E528" s="1" t="s">
        <v>150</v>
      </c>
      <c r="F528" s="1" t="s">
        <v>12</v>
      </c>
      <c r="G528" s="1" t="s">
        <v>27</v>
      </c>
      <c r="H528" s="1" t="s">
        <v>128</v>
      </c>
      <c r="I528" s="3">
        <v>0</v>
      </c>
      <c r="J528" s="3">
        <v>0</v>
      </c>
      <c r="K528" s="3">
        <v>0</v>
      </c>
      <c r="L528" s="3">
        <v>8791.6</v>
      </c>
      <c r="M528" s="3">
        <v>-8791.6</v>
      </c>
      <c r="N528" s="3">
        <v>12811</v>
      </c>
      <c r="O528" s="3">
        <v>0</v>
      </c>
      <c r="P528" s="3">
        <v>12811</v>
      </c>
      <c r="Q528" s="3">
        <v>4796.8500000000004</v>
      </c>
      <c r="R528" s="3">
        <v>0</v>
      </c>
      <c r="S528" s="3">
        <v>8014.15</v>
      </c>
      <c r="T528" s="6">
        <f t="shared" si="24"/>
        <v>12811</v>
      </c>
      <c r="U528" s="6">
        <f t="shared" si="25"/>
        <v>4019.3999999999996</v>
      </c>
      <c r="V528" s="9">
        <f t="shared" si="26"/>
        <v>3000</v>
      </c>
      <c r="W528" s="9">
        <f>MID(Table1[[#This Row],[Object]],1,2)*100</f>
        <v>3200</v>
      </c>
      <c r="X528" s="6" t="str">
        <f>VLOOKUP(Table1[[#This Row],[Program]],Program!$A$2:$B$269,2,FALSE)</f>
        <v>INTERNAL AUDIT</v>
      </c>
      <c r="Y528" s="6" t="str">
        <f>VLOOKUP(Table1[[#This Row],[2-Digit Object Code]],'Object Codes'!$C$2:$D$861,2,FALSE)</f>
        <v>CLASSIFIED RETIREMENT</v>
      </c>
    </row>
    <row r="529" spans="1:25" x14ac:dyDescent="0.25">
      <c r="A529" s="1" t="s">
        <v>8</v>
      </c>
      <c r="B529" s="1" t="s">
        <v>9</v>
      </c>
      <c r="C529" s="1" t="s">
        <v>10</v>
      </c>
      <c r="D529" s="1" t="s">
        <v>11</v>
      </c>
      <c r="E529" s="1" t="s">
        <v>150</v>
      </c>
      <c r="F529" s="1" t="s">
        <v>12</v>
      </c>
      <c r="G529" s="1" t="s">
        <v>87</v>
      </c>
      <c r="H529" s="1" t="s">
        <v>128</v>
      </c>
      <c r="I529" s="3">
        <v>0</v>
      </c>
      <c r="J529" s="3">
        <v>0</v>
      </c>
      <c r="K529" s="3">
        <v>0</v>
      </c>
      <c r="L529" s="3">
        <v>4763.8599999999997</v>
      </c>
      <c r="M529" s="3">
        <v>-4763.8599999999997</v>
      </c>
      <c r="N529" s="3">
        <v>6755</v>
      </c>
      <c r="O529" s="3">
        <v>0</v>
      </c>
      <c r="P529" s="3">
        <v>6755</v>
      </c>
      <c r="Q529" s="3">
        <v>2526.59</v>
      </c>
      <c r="R529" s="3">
        <v>0</v>
      </c>
      <c r="S529" s="3">
        <v>4228.41</v>
      </c>
      <c r="T529" s="6">
        <f t="shared" si="24"/>
        <v>6755</v>
      </c>
      <c r="U529" s="6">
        <f t="shared" si="25"/>
        <v>1991.1400000000003</v>
      </c>
      <c r="V529" s="9">
        <f t="shared" si="26"/>
        <v>3000</v>
      </c>
      <c r="W529" s="9">
        <f>MID(Table1[[#This Row],[Object]],1,2)*100</f>
        <v>3300</v>
      </c>
      <c r="X529" s="6" t="str">
        <f>VLOOKUP(Table1[[#This Row],[Program]],Program!$A$2:$B$269,2,FALSE)</f>
        <v>INTERNAL AUDIT</v>
      </c>
      <c r="Y529" s="6" t="str">
        <f>VLOOKUP(Table1[[#This Row],[2-Digit Object Code]],'Object Codes'!$C$2:$D$861,2,FALSE)</f>
        <v>OASDHI/FICA</v>
      </c>
    </row>
    <row r="530" spans="1:25" x14ac:dyDescent="0.25">
      <c r="A530" s="1" t="s">
        <v>8</v>
      </c>
      <c r="B530" s="1" t="s">
        <v>9</v>
      </c>
      <c r="C530" s="1" t="s">
        <v>10</v>
      </c>
      <c r="D530" s="1" t="s">
        <v>11</v>
      </c>
      <c r="E530" s="1" t="s">
        <v>150</v>
      </c>
      <c r="F530" s="1" t="s">
        <v>12</v>
      </c>
      <c r="G530" s="1" t="s">
        <v>29</v>
      </c>
      <c r="H530" s="1" t="s">
        <v>128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9.3000000000000007</v>
      </c>
      <c r="R530" s="3">
        <v>0</v>
      </c>
      <c r="S530" s="3">
        <v>-9.3000000000000007</v>
      </c>
      <c r="T530" s="6">
        <f t="shared" si="24"/>
        <v>0</v>
      </c>
      <c r="U530" s="6">
        <f t="shared" si="25"/>
        <v>0</v>
      </c>
      <c r="V530" s="9">
        <f t="shared" si="26"/>
        <v>3000</v>
      </c>
      <c r="W530" s="9">
        <f>MID(Table1[[#This Row],[Object]],1,2)*100</f>
        <v>3300</v>
      </c>
      <c r="X530" s="6" t="str">
        <f>VLOOKUP(Table1[[#This Row],[Program]],Program!$A$2:$B$269,2,FALSE)</f>
        <v>INTERNAL AUDIT</v>
      </c>
      <c r="Y530" s="6" t="str">
        <f>VLOOKUP(Table1[[#This Row],[2-Digit Object Code]],'Object Codes'!$C$2:$D$861,2,FALSE)</f>
        <v>OASDHI/FICA</v>
      </c>
    </row>
    <row r="531" spans="1:25" x14ac:dyDescent="0.25">
      <c r="A531" s="1" t="s">
        <v>8</v>
      </c>
      <c r="B531" s="1" t="s">
        <v>9</v>
      </c>
      <c r="C531" s="1" t="s">
        <v>10</v>
      </c>
      <c r="D531" s="1" t="s">
        <v>11</v>
      </c>
      <c r="E531" s="1" t="s">
        <v>150</v>
      </c>
      <c r="F531" s="1" t="s">
        <v>12</v>
      </c>
      <c r="G531" s="1" t="s">
        <v>30</v>
      </c>
      <c r="H531" s="1" t="s">
        <v>128</v>
      </c>
      <c r="I531" s="3">
        <v>0</v>
      </c>
      <c r="J531" s="3">
        <v>0</v>
      </c>
      <c r="K531" s="3">
        <v>0</v>
      </c>
      <c r="L531" s="3">
        <v>1114.1400000000001</v>
      </c>
      <c r="M531" s="3">
        <v>-1114.1400000000001</v>
      </c>
      <c r="N531" s="3">
        <v>1580</v>
      </c>
      <c r="O531" s="3">
        <v>0</v>
      </c>
      <c r="P531" s="3">
        <v>1580</v>
      </c>
      <c r="Q531" s="3">
        <v>593.07000000000005</v>
      </c>
      <c r="R531" s="3">
        <v>0</v>
      </c>
      <c r="S531" s="3">
        <v>986.93</v>
      </c>
      <c r="T531" s="6">
        <f t="shared" si="24"/>
        <v>1580</v>
      </c>
      <c r="U531" s="6">
        <f t="shared" si="25"/>
        <v>465.8599999999999</v>
      </c>
      <c r="V531" s="9">
        <f t="shared" si="26"/>
        <v>3000</v>
      </c>
      <c r="W531" s="9">
        <f>MID(Table1[[#This Row],[Object]],1,2)*100</f>
        <v>3300</v>
      </c>
      <c r="X531" s="6" t="str">
        <f>VLOOKUP(Table1[[#This Row],[Program]],Program!$A$2:$B$269,2,FALSE)</f>
        <v>INTERNAL AUDIT</v>
      </c>
      <c r="Y531" s="6" t="str">
        <f>VLOOKUP(Table1[[#This Row],[2-Digit Object Code]],'Object Codes'!$C$2:$D$861,2,FALSE)</f>
        <v>OASDHI/FICA</v>
      </c>
    </row>
    <row r="532" spans="1:25" x14ac:dyDescent="0.25">
      <c r="A532" s="1" t="s">
        <v>8</v>
      </c>
      <c r="B532" s="1" t="s">
        <v>9</v>
      </c>
      <c r="C532" s="1" t="s">
        <v>10</v>
      </c>
      <c r="D532" s="1" t="s">
        <v>11</v>
      </c>
      <c r="E532" s="1" t="s">
        <v>150</v>
      </c>
      <c r="F532" s="1" t="s">
        <v>12</v>
      </c>
      <c r="G532" s="1" t="s">
        <v>32</v>
      </c>
      <c r="H532" s="1" t="s">
        <v>128</v>
      </c>
      <c r="I532" s="3">
        <v>0</v>
      </c>
      <c r="J532" s="3">
        <v>0</v>
      </c>
      <c r="K532" s="3">
        <v>0</v>
      </c>
      <c r="L532" s="3">
        <v>283.68</v>
      </c>
      <c r="M532" s="3">
        <v>-283.68</v>
      </c>
      <c r="N532" s="3">
        <v>395</v>
      </c>
      <c r="O532" s="3">
        <v>0</v>
      </c>
      <c r="P532" s="3">
        <v>395</v>
      </c>
      <c r="Q532" s="3">
        <v>146.94999999999999</v>
      </c>
      <c r="R532" s="3">
        <v>0</v>
      </c>
      <c r="S532" s="3">
        <v>248.05</v>
      </c>
      <c r="T532" s="6">
        <f t="shared" si="24"/>
        <v>395</v>
      </c>
      <c r="U532" s="6">
        <f t="shared" si="25"/>
        <v>111.32</v>
      </c>
      <c r="V532" s="9">
        <f t="shared" si="26"/>
        <v>3000</v>
      </c>
      <c r="W532" s="9">
        <f>MID(Table1[[#This Row],[Object]],1,2)*100</f>
        <v>3400</v>
      </c>
      <c r="X532" s="6" t="str">
        <f>VLOOKUP(Table1[[#This Row],[Program]],Program!$A$2:$B$269,2,FALSE)</f>
        <v>INTERNAL AUDIT</v>
      </c>
      <c r="Y532" s="6" t="str">
        <f>VLOOKUP(Table1[[#This Row],[2-Digit Object Code]],'Object Codes'!$C$2:$D$861,2,FALSE)</f>
        <v>HEALTH AND WELFARE BENEFITS</v>
      </c>
    </row>
    <row r="533" spans="1:25" x14ac:dyDescent="0.25">
      <c r="A533" s="1" t="s">
        <v>8</v>
      </c>
      <c r="B533" s="1" t="s">
        <v>9</v>
      </c>
      <c r="C533" s="1" t="s">
        <v>10</v>
      </c>
      <c r="D533" s="1" t="s">
        <v>11</v>
      </c>
      <c r="E533" s="1" t="s">
        <v>150</v>
      </c>
      <c r="F533" s="1" t="s">
        <v>12</v>
      </c>
      <c r="G533" s="1" t="s">
        <v>35</v>
      </c>
      <c r="H533" s="1" t="s">
        <v>128</v>
      </c>
      <c r="I533" s="3">
        <v>0</v>
      </c>
      <c r="J533" s="3">
        <v>0</v>
      </c>
      <c r="K533" s="3">
        <v>0</v>
      </c>
      <c r="L533" s="3">
        <v>10423.26</v>
      </c>
      <c r="M533" s="3">
        <v>-10423.26</v>
      </c>
      <c r="N533" s="3">
        <v>14706</v>
      </c>
      <c r="O533" s="3">
        <v>0</v>
      </c>
      <c r="P533" s="3">
        <v>14706</v>
      </c>
      <c r="Q533" s="3">
        <v>5476.87</v>
      </c>
      <c r="R533" s="3">
        <v>0</v>
      </c>
      <c r="S533" s="3">
        <v>9229.1299999999992</v>
      </c>
      <c r="T533" s="6">
        <f t="shared" si="24"/>
        <v>14706</v>
      </c>
      <c r="U533" s="6">
        <f t="shared" si="25"/>
        <v>4282.74</v>
      </c>
      <c r="V533" s="9">
        <f t="shared" si="26"/>
        <v>3000</v>
      </c>
      <c r="W533" s="9">
        <f>MID(Table1[[#This Row],[Object]],1,2)*100</f>
        <v>3400</v>
      </c>
      <c r="X533" s="6" t="str">
        <f>VLOOKUP(Table1[[#This Row],[Program]],Program!$A$2:$B$269,2,FALSE)</f>
        <v>INTERNAL AUDIT</v>
      </c>
      <c r="Y533" s="6" t="str">
        <f>VLOOKUP(Table1[[#This Row],[2-Digit Object Code]],'Object Codes'!$C$2:$D$861,2,FALSE)</f>
        <v>HEALTH AND WELFARE BENEFITS</v>
      </c>
    </row>
    <row r="534" spans="1:25" x14ac:dyDescent="0.25">
      <c r="A534" s="1" t="s">
        <v>8</v>
      </c>
      <c r="B534" s="1" t="s">
        <v>9</v>
      </c>
      <c r="C534" s="1" t="s">
        <v>10</v>
      </c>
      <c r="D534" s="1" t="s">
        <v>11</v>
      </c>
      <c r="E534" s="1" t="s">
        <v>150</v>
      </c>
      <c r="F534" s="1" t="s">
        <v>12</v>
      </c>
      <c r="G534" s="1" t="s">
        <v>36</v>
      </c>
      <c r="H534" s="1" t="s">
        <v>128</v>
      </c>
      <c r="I534" s="3">
        <v>0</v>
      </c>
      <c r="J534" s="3">
        <v>0</v>
      </c>
      <c r="K534" s="3">
        <v>0</v>
      </c>
      <c r="L534" s="3">
        <v>161.37</v>
      </c>
      <c r="M534" s="3">
        <v>-161.37</v>
      </c>
      <c r="N534" s="3">
        <v>193</v>
      </c>
      <c r="O534" s="3">
        <v>0</v>
      </c>
      <c r="P534" s="3">
        <v>193</v>
      </c>
      <c r="Q534" s="3">
        <v>71.819999999999993</v>
      </c>
      <c r="R534" s="3">
        <v>0</v>
      </c>
      <c r="S534" s="3">
        <v>121.18</v>
      </c>
      <c r="T534" s="6">
        <f t="shared" si="24"/>
        <v>193</v>
      </c>
      <c r="U534" s="6">
        <f t="shared" si="25"/>
        <v>31.629999999999995</v>
      </c>
      <c r="V534" s="9">
        <f t="shared" si="26"/>
        <v>3000</v>
      </c>
      <c r="W534" s="9">
        <f>MID(Table1[[#This Row],[Object]],1,2)*100</f>
        <v>3400</v>
      </c>
      <c r="X534" s="6" t="str">
        <f>VLOOKUP(Table1[[#This Row],[Program]],Program!$A$2:$B$269,2,FALSE)</f>
        <v>INTERNAL AUDIT</v>
      </c>
      <c r="Y534" s="6" t="str">
        <f>VLOOKUP(Table1[[#This Row],[2-Digit Object Code]],'Object Codes'!$C$2:$D$861,2,FALSE)</f>
        <v>HEALTH AND WELFARE BENEFITS</v>
      </c>
    </row>
    <row r="535" spans="1:25" x14ac:dyDescent="0.25">
      <c r="A535" s="1" t="s">
        <v>8</v>
      </c>
      <c r="B535" s="1" t="s">
        <v>9</v>
      </c>
      <c r="C535" s="1" t="s">
        <v>10</v>
      </c>
      <c r="D535" s="1" t="s">
        <v>11</v>
      </c>
      <c r="E535" s="1" t="s">
        <v>150</v>
      </c>
      <c r="F535" s="1" t="s">
        <v>12</v>
      </c>
      <c r="G535" s="1" t="s">
        <v>40</v>
      </c>
      <c r="H535" s="1" t="s">
        <v>128</v>
      </c>
      <c r="I535" s="3">
        <v>0</v>
      </c>
      <c r="J535" s="3">
        <v>0</v>
      </c>
      <c r="K535" s="3">
        <v>0</v>
      </c>
      <c r="L535" s="3">
        <v>38.4</v>
      </c>
      <c r="M535" s="3">
        <v>-38.4</v>
      </c>
      <c r="N535" s="3">
        <v>54</v>
      </c>
      <c r="O535" s="3">
        <v>0</v>
      </c>
      <c r="P535" s="3">
        <v>54</v>
      </c>
      <c r="Q535" s="3">
        <v>20.39</v>
      </c>
      <c r="R535" s="3">
        <v>0</v>
      </c>
      <c r="S535" s="3">
        <v>33.61</v>
      </c>
      <c r="T535" s="6">
        <f t="shared" si="24"/>
        <v>54</v>
      </c>
      <c r="U535" s="6">
        <f t="shared" si="25"/>
        <v>15.600000000000001</v>
      </c>
      <c r="V535" s="9">
        <f t="shared" si="26"/>
        <v>3000</v>
      </c>
      <c r="W535" s="9">
        <f>MID(Table1[[#This Row],[Object]],1,2)*100</f>
        <v>3500</v>
      </c>
      <c r="X535" s="6" t="str">
        <f>VLOOKUP(Table1[[#This Row],[Program]],Program!$A$2:$B$269,2,FALSE)</f>
        <v>INTERNAL AUDIT</v>
      </c>
      <c r="Y535" s="6" t="str">
        <f>VLOOKUP(Table1[[#This Row],[2-Digit Object Code]],'Object Codes'!$C$2:$D$861,2,FALSE)</f>
        <v>STATE UNEMPLOYMENT INSURANCE</v>
      </c>
    </row>
    <row r="536" spans="1:25" x14ac:dyDescent="0.25">
      <c r="A536" s="1" t="s">
        <v>8</v>
      </c>
      <c r="B536" s="1" t="s">
        <v>9</v>
      </c>
      <c r="C536" s="1" t="s">
        <v>10</v>
      </c>
      <c r="D536" s="1" t="s">
        <v>11</v>
      </c>
      <c r="E536" s="1" t="s">
        <v>150</v>
      </c>
      <c r="F536" s="1" t="s">
        <v>12</v>
      </c>
      <c r="G536" s="1" t="s">
        <v>41</v>
      </c>
      <c r="H536" s="1" t="s">
        <v>128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7.0000000000000007E-2</v>
      </c>
      <c r="R536" s="3">
        <v>0</v>
      </c>
      <c r="S536" s="3">
        <v>-7.0000000000000007E-2</v>
      </c>
      <c r="T536" s="6">
        <f t="shared" si="24"/>
        <v>0</v>
      </c>
      <c r="U536" s="6">
        <f t="shared" si="25"/>
        <v>0</v>
      </c>
      <c r="V536" s="9">
        <f t="shared" si="26"/>
        <v>3000</v>
      </c>
      <c r="W536" s="9">
        <f>MID(Table1[[#This Row],[Object]],1,2)*100</f>
        <v>3500</v>
      </c>
      <c r="X536" s="6" t="str">
        <f>VLOOKUP(Table1[[#This Row],[Program]],Program!$A$2:$B$269,2,FALSE)</f>
        <v>INTERNAL AUDIT</v>
      </c>
      <c r="Y536" s="6" t="str">
        <f>VLOOKUP(Table1[[#This Row],[2-Digit Object Code]],'Object Codes'!$C$2:$D$861,2,FALSE)</f>
        <v>STATE UNEMPLOYMENT INSURANCE</v>
      </c>
    </row>
    <row r="537" spans="1:25" x14ac:dyDescent="0.25">
      <c r="A537" s="1" t="s">
        <v>8</v>
      </c>
      <c r="B537" s="1" t="s">
        <v>9</v>
      </c>
      <c r="C537" s="1" t="s">
        <v>10</v>
      </c>
      <c r="D537" s="1" t="s">
        <v>11</v>
      </c>
      <c r="E537" s="1" t="s">
        <v>150</v>
      </c>
      <c r="F537" s="1" t="s">
        <v>12</v>
      </c>
      <c r="G537" s="1" t="s">
        <v>44</v>
      </c>
      <c r="H537" s="1" t="s">
        <v>128</v>
      </c>
      <c r="I537" s="3">
        <v>0</v>
      </c>
      <c r="J537" s="3">
        <v>0</v>
      </c>
      <c r="K537" s="3">
        <v>0</v>
      </c>
      <c r="L537" s="3">
        <v>1125</v>
      </c>
      <c r="M537" s="3">
        <v>-1125</v>
      </c>
      <c r="N537" s="3">
        <v>1500</v>
      </c>
      <c r="O537" s="3">
        <v>0</v>
      </c>
      <c r="P537" s="3">
        <v>1500</v>
      </c>
      <c r="Q537" s="3">
        <v>558.65</v>
      </c>
      <c r="R537" s="3">
        <v>0</v>
      </c>
      <c r="S537" s="3">
        <v>941.35</v>
      </c>
      <c r="T537" s="6">
        <f t="shared" si="24"/>
        <v>1500</v>
      </c>
      <c r="U537" s="6">
        <f t="shared" si="25"/>
        <v>375</v>
      </c>
      <c r="V537" s="9">
        <f t="shared" si="26"/>
        <v>3000</v>
      </c>
      <c r="W537" s="9">
        <f>MID(Table1[[#This Row],[Object]],1,2)*100</f>
        <v>3600</v>
      </c>
      <c r="X537" s="6" t="str">
        <f>VLOOKUP(Table1[[#This Row],[Program]],Program!$A$2:$B$269,2,FALSE)</f>
        <v>INTERNAL AUDIT</v>
      </c>
      <c r="Y537" s="6" t="str">
        <f>VLOOKUP(Table1[[#This Row],[2-Digit Object Code]],'Object Codes'!$C$2:$D$861,2,FALSE)</f>
        <v>WORKERS COMPENSATION INSURANCE</v>
      </c>
    </row>
    <row r="538" spans="1:25" x14ac:dyDescent="0.25">
      <c r="A538" s="1" t="s">
        <v>8</v>
      </c>
      <c r="B538" s="1" t="s">
        <v>9</v>
      </c>
      <c r="C538" s="1" t="s">
        <v>10</v>
      </c>
      <c r="D538" s="1" t="s">
        <v>11</v>
      </c>
      <c r="E538" s="1" t="s">
        <v>150</v>
      </c>
      <c r="F538" s="1" t="s">
        <v>12</v>
      </c>
      <c r="G538" s="1" t="s">
        <v>47</v>
      </c>
      <c r="H538" s="1" t="s">
        <v>128</v>
      </c>
      <c r="I538" s="3">
        <v>0</v>
      </c>
      <c r="J538" s="3">
        <v>0</v>
      </c>
      <c r="K538" s="3">
        <v>0</v>
      </c>
      <c r="L538" s="3">
        <v>37.26</v>
      </c>
      <c r="M538" s="3">
        <v>-37.26</v>
      </c>
      <c r="N538" s="3">
        <v>50</v>
      </c>
      <c r="O538" s="3">
        <v>0</v>
      </c>
      <c r="P538" s="3">
        <v>50</v>
      </c>
      <c r="Q538" s="3">
        <v>18.5</v>
      </c>
      <c r="R538" s="3">
        <v>0</v>
      </c>
      <c r="S538" s="3">
        <v>31.5</v>
      </c>
      <c r="T538" s="6">
        <f t="shared" si="24"/>
        <v>50</v>
      </c>
      <c r="U538" s="6">
        <f t="shared" si="25"/>
        <v>12.740000000000002</v>
      </c>
      <c r="V538" s="9">
        <f t="shared" si="26"/>
        <v>3000</v>
      </c>
      <c r="W538" s="9">
        <f>MID(Table1[[#This Row],[Object]],1,2)*100</f>
        <v>3900</v>
      </c>
      <c r="X538" s="6" t="str">
        <f>VLOOKUP(Table1[[#This Row],[Program]],Program!$A$2:$B$269,2,FALSE)</f>
        <v>INTERNAL AUDIT</v>
      </c>
      <c r="Y538" s="6" t="str">
        <f>VLOOKUP(Table1[[#This Row],[2-Digit Object Code]],'Object Codes'!$C$2:$D$861,2,FALSE)</f>
        <v>OTHER BENEFITS</v>
      </c>
    </row>
    <row r="539" spans="1:25" x14ac:dyDescent="0.25">
      <c r="A539" s="1" t="s">
        <v>8</v>
      </c>
      <c r="B539" s="1" t="s">
        <v>9</v>
      </c>
      <c r="C539" s="1" t="s">
        <v>10</v>
      </c>
      <c r="D539" s="1" t="s">
        <v>11</v>
      </c>
      <c r="E539" s="1" t="s">
        <v>150</v>
      </c>
      <c r="F539" s="1" t="s">
        <v>12</v>
      </c>
      <c r="G539" s="1" t="s">
        <v>50</v>
      </c>
      <c r="H539" s="1" t="s">
        <v>128</v>
      </c>
      <c r="I539" s="3">
        <v>0</v>
      </c>
      <c r="J539" s="3">
        <v>0</v>
      </c>
      <c r="K539" s="3">
        <v>0</v>
      </c>
      <c r="L539" s="3">
        <v>18</v>
      </c>
      <c r="M539" s="3">
        <v>-18</v>
      </c>
      <c r="N539" s="3">
        <v>24</v>
      </c>
      <c r="O539" s="3">
        <v>0</v>
      </c>
      <c r="P539" s="3">
        <v>24</v>
      </c>
      <c r="Q539" s="3">
        <v>8.94</v>
      </c>
      <c r="R539" s="3">
        <v>0</v>
      </c>
      <c r="S539" s="3">
        <v>15.06</v>
      </c>
      <c r="T539" s="6">
        <f t="shared" si="24"/>
        <v>24</v>
      </c>
      <c r="U539" s="6">
        <f t="shared" si="25"/>
        <v>6</v>
      </c>
      <c r="V539" s="9">
        <f t="shared" si="26"/>
        <v>3000</v>
      </c>
      <c r="W539" s="9">
        <f>MID(Table1[[#This Row],[Object]],1,2)*100</f>
        <v>3900</v>
      </c>
      <c r="X539" s="6" t="str">
        <f>VLOOKUP(Table1[[#This Row],[Program]],Program!$A$2:$B$269,2,FALSE)</f>
        <v>INTERNAL AUDIT</v>
      </c>
      <c r="Y539" s="6" t="str">
        <f>VLOOKUP(Table1[[#This Row],[2-Digit Object Code]],'Object Codes'!$C$2:$D$861,2,FALSE)</f>
        <v>OTHER BENEFITS</v>
      </c>
    </row>
    <row r="540" spans="1:25" x14ac:dyDescent="0.25">
      <c r="A540" s="1" t="s">
        <v>8</v>
      </c>
      <c r="B540" s="1" t="s">
        <v>9</v>
      </c>
      <c r="C540" s="1" t="s">
        <v>10</v>
      </c>
      <c r="D540" s="1" t="s">
        <v>11</v>
      </c>
      <c r="E540" s="1" t="s">
        <v>150</v>
      </c>
      <c r="F540" s="1" t="s">
        <v>12</v>
      </c>
      <c r="G540" s="1" t="s">
        <v>57</v>
      </c>
      <c r="H540" s="1" t="s">
        <v>128</v>
      </c>
      <c r="I540" s="3">
        <v>42830</v>
      </c>
      <c r="J540" s="3">
        <v>0</v>
      </c>
      <c r="K540" s="3">
        <v>42830</v>
      </c>
      <c r="L540" s="3">
        <v>25105.4</v>
      </c>
      <c r="M540" s="3">
        <v>17724.599999999999</v>
      </c>
      <c r="N540" s="3">
        <v>57800</v>
      </c>
      <c r="O540" s="3">
        <v>0</v>
      </c>
      <c r="P540" s="3">
        <v>57800</v>
      </c>
      <c r="Q540" s="3">
        <v>10069.5</v>
      </c>
      <c r="R540" s="3">
        <v>12760.5</v>
      </c>
      <c r="S540" s="3">
        <v>34970</v>
      </c>
      <c r="T540" s="6">
        <f t="shared" si="24"/>
        <v>14970</v>
      </c>
      <c r="U540" s="6">
        <f t="shared" si="25"/>
        <v>32694.6</v>
      </c>
      <c r="V540" s="9">
        <f t="shared" si="26"/>
        <v>5000</v>
      </c>
      <c r="W540" s="9">
        <f>MID(Table1[[#This Row],[Object]],1,2)*100</f>
        <v>5100</v>
      </c>
      <c r="X540" s="6" t="str">
        <f>VLOOKUP(Table1[[#This Row],[Program]],Program!$A$2:$B$269,2,FALSE)</f>
        <v>INTERNAL AUDIT</v>
      </c>
      <c r="Y540" s="6" t="str">
        <f>VLOOKUP(Table1[[#This Row],[2-Digit Object Code]],'Object Codes'!$C$2:$D$861,2,FALSE)</f>
        <v>PERSON&amp;CONSULTANT SVC-DIST USE</v>
      </c>
    </row>
    <row r="541" spans="1:25" x14ac:dyDescent="0.25">
      <c r="A541" s="1" t="s">
        <v>8</v>
      </c>
      <c r="B541" s="1" t="s">
        <v>9</v>
      </c>
      <c r="C541" s="1" t="s">
        <v>10</v>
      </c>
      <c r="D541" s="1" t="s">
        <v>11</v>
      </c>
      <c r="E541" s="1" t="s">
        <v>150</v>
      </c>
      <c r="F541" s="1" t="s">
        <v>12</v>
      </c>
      <c r="G541" s="1" t="s">
        <v>58</v>
      </c>
      <c r="H541" s="1" t="s">
        <v>128</v>
      </c>
      <c r="I541" s="3">
        <v>3000</v>
      </c>
      <c r="J541" s="3">
        <v>0</v>
      </c>
      <c r="K541" s="3">
        <v>3000</v>
      </c>
      <c r="L541" s="3">
        <v>1989.85</v>
      </c>
      <c r="M541" s="3">
        <v>1010.15</v>
      </c>
      <c r="N541" s="3">
        <v>7525</v>
      </c>
      <c r="O541" s="3">
        <v>0</v>
      </c>
      <c r="P541" s="3">
        <v>7525</v>
      </c>
      <c r="Q541" s="3">
        <v>432.24</v>
      </c>
      <c r="R541" s="3">
        <v>872</v>
      </c>
      <c r="S541" s="3">
        <v>6220.76</v>
      </c>
      <c r="T541" s="6">
        <f t="shared" si="24"/>
        <v>4525</v>
      </c>
      <c r="U541" s="6">
        <f t="shared" si="25"/>
        <v>5535.15</v>
      </c>
      <c r="V541" s="9">
        <f t="shared" si="26"/>
        <v>5000</v>
      </c>
      <c r="W541" s="9">
        <f>MID(Table1[[#This Row],[Object]],1,2)*100</f>
        <v>5200</v>
      </c>
      <c r="X541" s="6" t="str">
        <f>VLOOKUP(Table1[[#This Row],[Program]],Program!$A$2:$B$269,2,FALSE)</f>
        <v>INTERNAL AUDIT</v>
      </c>
      <c r="Y541" s="6" t="str">
        <f>VLOOKUP(Table1[[#This Row],[2-Digit Object Code]],'Object Codes'!$C$2:$D$861,2,FALSE)</f>
        <v>TRAVEL &amp; CONFERENCE EXPENSES</v>
      </c>
    </row>
    <row r="542" spans="1:25" x14ac:dyDescent="0.25">
      <c r="A542" s="1" t="s">
        <v>8</v>
      </c>
      <c r="B542" s="1" t="s">
        <v>9</v>
      </c>
      <c r="C542" s="1" t="s">
        <v>10</v>
      </c>
      <c r="D542" s="1" t="s">
        <v>11</v>
      </c>
      <c r="E542" s="1" t="s">
        <v>150</v>
      </c>
      <c r="F542" s="1" t="s">
        <v>12</v>
      </c>
      <c r="G542" s="1" t="s">
        <v>61</v>
      </c>
      <c r="H542" s="1" t="s">
        <v>128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150</v>
      </c>
      <c r="R542" s="3">
        <v>0</v>
      </c>
      <c r="S542" s="3">
        <v>-150</v>
      </c>
      <c r="T542" s="6">
        <f t="shared" si="24"/>
        <v>0</v>
      </c>
      <c r="U542" s="6">
        <f t="shared" si="25"/>
        <v>0</v>
      </c>
      <c r="V542" s="9">
        <f t="shared" si="26"/>
        <v>5000</v>
      </c>
      <c r="W542" s="9">
        <f>MID(Table1[[#This Row],[Object]],1,2)*100</f>
        <v>5200</v>
      </c>
      <c r="X542" s="6" t="str">
        <f>VLOOKUP(Table1[[#This Row],[Program]],Program!$A$2:$B$269,2,FALSE)</f>
        <v>INTERNAL AUDIT</v>
      </c>
      <c r="Y542" s="6" t="str">
        <f>VLOOKUP(Table1[[#This Row],[2-Digit Object Code]],'Object Codes'!$C$2:$D$861,2,FALSE)</f>
        <v>TRAVEL &amp; CONFERENCE EXPENSES</v>
      </c>
    </row>
    <row r="543" spans="1:25" x14ac:dyDescent="0.25">
      <c r="A543" s="1" t="s">
        <v>8</v>
      </c>
      <c r="B543" s="1" t="s">
        <v>9</v>
      </c>
      <c r="C543" s="1" t="s">
        <v>10</v>
      </c>
      <c r="D543" s="1" t="s">
        <v>11</v>
      </c>
      <c r="E543" s="1" t="s">
        <v>150</v>
      </c>
      <c r="F543" s="1" t="s">
        <v>12</v>
      </c>
      <c r="G543" s="1" t="s">
        <v>62</v>
      </c>
      <c r="H543" s="1" t="s">
        <v>128</v>
      </c>
      <c r="I543" s="3">
        <v>1000</v>
      </c>
      <c r="J543" s="3">
        <v>0</v>
      </c>
      <c r="K543" s="3">
        <v>1000</v>
      </c>
      <c r="L543" s="3">
        <v>0</v>
      </c>
      <c r="M543" s="3">
        <v>1000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6">
        <f t="shared" si="24"/>
        <v>-1000</v>
      </c>
      <c r="U543" s="6">
        <f t="shared" si="25"/>
        <v>0</v>
      </c>
      <c r="V543" s="9">
        <f t="shared" si="26"/>
        <v>5000</v>
      </c>
      <c r="W543" s="9">
        <f>MID(Table1[[#This Row],[Object]],1,2)*100</f>
        <v>5200</v>
      </c>
      <c r="X543" s="6" t="str">
        <f>VLOOKUP(Table1[[#This Row],[Program]],Program!$A$2:$B$269,2,FALSE)</f>
        <v>INTERNAL AUDIT</v>
      </c>
      <c r="Y543" s="6" t="str">
        <f>VLOOKUP(Table1[[#This Row],[2-Digit Object Code]],'Object Codes'!$C$2:$D$861,2,FALSE)</f>
        <v>TRAVEL &amp; CONFERENCE EXPENSES</v>
      </c>
    </row>
    <row r="544" spans="1:25" x14ac:dyDescent="0.25">
      <c r="A544" s="1" t="s">
        <v>8</v>
      </c>
      <c r="B544" s="1" t="s">
        <v>9</v>
      </c>
      <c r="C544" s="1" t="s">
        <v>10</v>
      </c>
      <c r="D544" s="1" t="s">
        <v>11</v>
      </c>
      <c r="E544" s="1" t="s">
        <v>150</v>
      </c>
      <c r="F544" s="1" t="s">
        <v>12</v>
      </c>
      <c r="G544" s="1" t="s">
        <v>131</v>
      </c>
      <c r="H544" s="1" t="s">
        <v>128</v>
      </c>
      <c r="I544" s="3">
        <v>100000</v>
      </c>
      <c r="J544" s="3">
        <v>0</v>
      </c>
      <c r="K544" s="3">
        <v>100000</v>
      </c>
      <c r="L544" s="3">
        <v>99980.31</v>
      </c>
      <c r="M544" s="3">
        <v>19.690000000000001</v>
      </c>
      <c r="N544" s="3">
        <v>125000</v>
      </c>
      <c r="O544" s="3">
        <v>0</v>
      </c>
      <c r="P544" s="3">
        <v>125000</v>
      </c>
      <c r="Q544" s="3">
        <v>60803</v>
      </c>
      <c r="R544" s="3">
        <v>17801.3</v>
      </c>
      <c r="S544" s="3">
        <v>46395.7</v>
      </c>
      <c r="T544" s="6">
        <f t="shared" si="24"/>
        <v>25000</v>
      </c>
      <c r="U544" s="6">
        <f t="shared" si="25"/>
        <v>25019.690000000002</v>
      </c>
      <c r="V544" s="9">
        <f t="shared" si="26"/>
        <v>5000</v>
      </c>
      <c r="W544" s="9">
        <f>MID(Table1[[#This Row],[Object]],1,2)*100</f>
        <v>5700</v>
      </c>
      <c r="X544" s="6" t="str">
        <f>VLOOKUP(Table1[[#This Row],[Program]],Program!$A$2:$B$269,2,FALSE)</f>
        <v>INTERNAL AUDIT</v>
      </c>
      <c r="Y544" s="6" t="str">
        <f>VLOOKUP(Table1[[#This Row],[2-Digit Object Code]],'Object Codes'!$C$2:$D$861,2,FALSE)</f>
        <v>LEGAL/ELECTION/AUDIT-DIST. USE</v>
      </c>
    </row>
    <row r="545" spans="1:25" x14ac:dyDescent="0.25">
      <c r="A545" s="1" t="s">
        <v>8</v>
      </c>
      <c r="B545" s="1" t="s">
        <v>9</v>
      </c>
      <c r="C545" s="1" t="s">
        <v>10</v>
      </c>
      <c r="D545" s="1" t="s">
        <v>11</v>
      </c>
      <c r="E545" s="1" t="s">
        <v>151</v>
      </c>
      <c r="F545" s="1" t="s">
        <v>12</v>
      </c>
      <c r="G545" s="1" t="s">
        <v>18</v>
      </c>
      <c r="H545" s="1" t="s">
        <v>128</v>
      </c>
      <c r="I545" s="3">
        <v>110627</v>
      </c>
      <c r="J545" s="3">
        <v>0</v>
      </c>
      <c r="K545" s="3">
        <v>110627</v>
      </c>
      <c r="L545" s="3">
        <v>84105.09</v>
      </c>
      <c r="M545" s="3">
        <v>26521.91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6">
        <f t="shared" si="24"/>
        <v>-110627</v>
      </c>
      <c r="U545" s="6">
        <f t="shared" si="25"/>
        <v>-84105.09</v>
      </c>
      <c r="V545" s="9">
        <f t="shared" si="26"/>
        <v>2000</v>
      </c>
      <c r="W545" s="9">
        <f>MID(Table1[[#This Row],[Object]],1,2)*100</f>
        <v>2100</v>
      </c>
      <c r="X545" s="6" t="str">
        <f>VLOOKUP(Table1[[#This Row],[Program]],Program!$A$2:$B$269,2,FALSE)</f>
        <v>BUDGET</v>
      </c>
      <c r="Y545" s="6" t="str">
        <f>VLOOKUP(Table1[[#This Row],[2-Digit Object Code]],'Object Codes'!$C$2:$D$861,2,FALSE)</f>
        <v>CLASSIFIED MANAGERS-NON-INSTRU</v>
      </c>
    </row>
    <row r="546" spans="1:25" x14ac:dyDescent="0.25">
      <c r="A546" s="1" t="s">
        <v>8</v>
      </c>
      <c r="B546" s="1" t="s">
        <v>9</v>
      </c>
      <c r="C546" s="1" t="s">
        <v>10</v>
      </c>
      <c r="D546" s="1" t="s">
        <v>11</v>
      </c>
      <c r="E546" s="1" t="s">
        <v>151</v>
      </c>
      <c r="F546" s="1" t="s">
        <v>12</v>
      </c>
      <c r="G546" s="1" t="s">
        <v>19</v>
      </c>
      <c r="H546" s="1" t="s">
        <v>128</v>
      </c>
      <c r="I546" s="3">
        <v>57476</v>
      </c>
      <c r="J546" s="3">
        <v>0</v>
      </c>
      <c r="K546" s="3">
        <v>57476</v>
      </c>
      <c r="L546" s="3">
        <v>53242</v>
      </c>
      <c r="M546" s="3">
        <v>4234</v>
      </c>
      <c r="N546" s="3">
        <v>0</v>
      </c>
      <c r="O546" s="3">
        <v>0</v>
      </c>
      <c r="P546" s="3">
        <v>0</v>
      </c>
      <c r="Q546" s="3">
        <v>68</v>
      </c>
      <c r="R546" s="3">
        <v>0</v>
      </c>
      <c r="S546" s="3">
        <v>-68</v>
      </c>
      <c r="T546" s="6">
        <f t="shared" si="24"/>
        <v>-57476</v>
      </c>
      <c r="U546" s="6">
        <f t="shared" si="25"/>
        <v>-53242</v>
      </c>
      <c r="V546" s="9">
        <f t="shared" si="26"/>
        <v>2000</v>
      </c>
      <c r="W546" s="9">
        <f>MID(Table1[[#This Row],[Object]],1,2)*100</f>
        <v>2100</v>
      </c>
      <c r="X546" s="6" t="str">
        <f>VLOOKUP(Table1[[#This Row],[Program]],Program!$A$2:$B$269,2,FALSE)</f>
        <v>BUDGET</v>
      </c>
      <c r="Y546" s="6" t="str">
        <f>VLOOKUP(Table1[[#This Row],[2-Digit Object Code]],'Object Codes'!$C$2:$D$861,2,FALSE)</f>
        <v>CLASSIFIED MANAGERS-NON-INSTRU</v>
      </c>
    </row>
    <row r="547" spans="1:25" x14ac:dyDescent="0.25">
      <c r="A547" s="1" t="s">
        <v>8</v>
      </c>
      <c r="B547" s="1" t="s">
        <v>9</v>
      </c>
      <c r="C547" s="1" t="s">
        <v>10</v>
      </c>
      <c r="D547" s="1" t="s">
        <v>11</v>
      </c>
      <c r="E547" s="1" t="s">
        <v>151</v>
      </c>
      <c r="F547" s="1" t="s">
        <v>12</v>
      </c>
      <c r="G547" s="1" t="s">
        <v>27</v>
      </c>
      <c r="H547" s="1" t="s">
        <v>128</v>
      </c>
      <c r="I547" s="3">
        <v>12657</v>
      </c>
      <c r="J547" s="3">
        <v>0</v>
      </c>
      <c r="K547" s="3">
        <v>12657</v>
      </c>
      <c r="L547" s="3">
        <v>9623.32</v>
      </c>
      <c r="M547" s="3">
        <v>3033.68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6">
        <f t="shared" si="24"/>
        <v>-12657</v>
      </c>
      <c r="U547" s="6">
        <f t="shared" si="25"/>
        <v>-9623.32</v>
      </c>
      <c r="V547" s="9">
        <f t="shared" si="26"/>
        <v>3000</v>
      </c>
      <c r="W547" s="9">
        <f>MID(Table1[[#This Row],[Object]],1,2)*100</f>
        <v>3200</v>
      </c>
      <c r="X547" s="6" t="str">
        <f>VLOOKUP(Table1[[#This Row],[Program]],Program!$A$2:$B$269,2,FALSE)</f>
        <v>BUDGET</v>
      </c>
      <c r="Y547" s="6" t="str">
        <f>VLOOKUP(Table1[[#This Row],[2-Digit Object Code]],'Object Codes'!$C$2:$D$861,2,FALSE)</f>
        <v>CLASSIFIED RETIREMENT</v>
      </c>
    </row>
    <row r="548" spans="1:25" x14ac:dyDescent="0.25">
      <c r="A548" s="1" t="s">
        <v>8</v>
      </c>
      <c r="B548" s="1" t="s">
        <v>9</v>
      </c>
      <c r="C548" s="1" t="s">
        <v>10</v>
      </c>
      <c r="D548" s="1" t="s">
        <v>11</v>
      </c>
      <c r="E548" s="1" t="s">
        <v>151</v>
      </c>
      <c r="F548" s="1" t="s">
        <v>12</v>
      </c>
      <c r="G548" s="1" t="s">
        <v>28</v>
      </c>
      <c r="H548" s="1" t="s">
        <v>128</v>
      </c>
      <c r="I548" s="3">
        <v>6584</v>
      </c>
      <c r="J548" s="3">
        <v>0</v>
      </c>
      <c r="K548" s="3">
        <v>6584</v>
      </c>
      <c r="L548" s="3">
        <v>6091.98</v>
      </c>
      <c r="M548" s="3">
        <v>492.02</v>
      </c>
      <c r="N548" s="3">
        <v>0</v>
      </c>
      <c r="O548" s="3">
        <v>0</v>
      </c>
      <c r="P548" s="3">
        <v>0</v>
      </c>
      <c r="Q548" s="3">
        <v>8</v>
      </c>
      <c r="R548" s="3">
        <v>0</v>
      </c>
      <c r="S548" s="3">
        <v>-8</v>
      </c>
      <c r="T548" s="6">
        <f t="shared" si="24"/>
        <v>-6584</v>
      </c>
      <c r="U548" s="6">
        <f t="shared" si="25"/>
        <v>-6091.98</v>
      </c>
      <c r="V548" s="9">
        <f t="shared" si="26"/>
        <v>3000</v>
      </c>
      <c r="W548" s="9">
        <f>MID(Table1[[#This Row],[Object]],1,2)*100</f>
        <v>3200</v>
      </c>
      <c r="X548" s="6" t="str">
        <f>VLOOKUP(Table1[[#This Row],[Program]],Program!$A$2:$B$269,2,FALSE)</f>
        <v>BUDGET</v>
      </c>
      <c r="Y548" s="6" t="str">
        <f>VLOOKUP(Table1[[#This Row],[2-Digit Object Code]],'Object Codes'!$C$2:$D$861,2,FALSE)</f>
        <v>CLASSIFIED RETIREMENT</v>
      </c>
    </row>
    <row r="549" spans="1:25" x14ac:dyDescent="0.25">
      <c r="A549" s="1" t="s">
        <v>8</v>
      </c>
      <c r="B549" s="1" t="s">
        <v>9</v>
      </c>
      <c r="C549" s="1" t="s">
        <v>10</v>
      </c>
      <c r="D549" s="1" t="s">
        <v>11</v>
      </c>
      <c r="E549" s="1" t="s">
        <v>151</v>
      </c>
      <c r="F549" s="1" t="s">
        <v>12</v>
      </c>
      <c r="G549" s="1" t="s">
        <v>87</v>
      </c>
      <c r="H549" s="1" t="s">
        <v>128</v>
      </c>
      <c r="I549" s="3">
        <v>6859</v>
      </c>
      <c r="J549" s="3">
        <v>0</v>
      </c>
      <c r="K549" s="3">
        <v>6859</v>
      </c>
      <c r="L549" s="3">
        <v>5214.53</v>
      </c>
      <c r="M549" s="3">
        <v>1644.47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6">
        <f t="shared" si="24"/>
        <v>-6859</v>
      </c>
      <c r="U549" s="6">
        <f t="shared" si="25"/>
        <v>-5214.53</v>
      </c>
      <c r="V549" s="9">
        <f t="shared" si="26"/>
        <v>3000</v>
      </c>
      <c r="W549" s="9">
        <f>MID(Table1[[#This Row],[Object]],1,2)*100</f>
        <v>3300</v>
      </c>
      <c r="X549" s="6" t="str">
        <f>VLOOKUP(Table1[[#This Row],[Program]],Program!$A$2:$B$269,2,FALSE)</f>
        <v>BUDGET</v>
      </c>
      <c r="Y549" s="6" t="str">
        <f>VLOOKUP(Table1[[#This Row],[2-Digit Object Code]],'Object Codes'!$C$2:$D$861,2,FALSE)</f>
        <v>OASDHI/FICA</v>
      </c>
    </row>
    <row r="550" spans="1:25" x14ac:dyDescent="0.25">
      <c r="A550" s="1" t="s">
        <v>8</v>
      </c>
      <c r="B550" s="1" t="s">
        <v>9</v>
      </c>
      <c r="C550" s="1" t="s">
        <v>10</v>
      </c>
      <c r="D550" s="1" t="s">
        <v>11</v>
      </c>
      <c r="E550" s="1" t="s">
        <v>151</v>
      </c>
      <c r="F550" s="1" t="s">
        <v>12</v>
      </c>
      <c r="G550" s="1" t="s">
        <v>29</v>
      </c>
      <c r="H550" s="1" t="s">
        <v>128</v>
      </c>
      <c r="I550" s="3">
        <v>3564</v>
      </c>
      <c r="J550" s="3">
        <v>0</v>
      </c>
      <c r="K550" s="3">
        <v>3564</v>
      </c>
      <c r="L550" s="3">
        <v>3225.93</v>
      </c>
      <c r="M550" s="3">
        <v>338.07</v>
      </c>
      <c r="N550" s="3">
        <v>50</v>
      </c>
      <c r="O550" s="3">
        <v>0</v>
      </c>
      <c r="P550" s="3">
        <v>50</v>
      </c>
      <c r="Q550" s="3">
        <v>4.0999999999999996</v>
      </c>
      <c r="R550" s="3">
        <v>0</v>
      </c>
      <c r="S550" s="3">
        <v>45.9</v>
      </c>
      <c r="T550" s="6">
        <f t="shared" si="24"/>
        <v>-3514</v>
      </c>
      <c r="U550" s="6">
        <f t="shared" si="25"/>
        <v>-3175.93</v>
      </c>
      <c r="V550" s="9">
        <f t="shared" si="26"/>
        <v>3000</v>
      </c>
      <c r="W550" s="9">
        <f>MID(Table1[[#This Row],[Object]],1,2)*100</f>
        <v>3300</v>
      </c>
      <c r="X550" s="6" t="str">
        <f>VLOOKUP(Table1[[#This Row],[Program]],Program!$A$2:$B$269,2,FALSE)</f>
        <v>BUDGET</v>
      </c>
      <c r="Y550" s="6" t="str">
        <f>VLOOKUP(Table1[[#This Row],[2-Digit Object Code]],'Object Codes'!$C$2:$D$861,2,FALSE)</f>
        <v>OASDHI/FICA</v>
      </c>
    </row>
    <row r="551" spans="1:25" x14ac:dyDescent="0.25">
      <c r="A551" s="1" t="s">
        <v>8</v>
      </c>
      <c r="B551" s="1" t="s">
        <v>9</v>
      </c>
      <c r="C551" s="1" t="s">
        <v>10</v>
      </c>
      <c r="D551" s="1" t="s">
        <v>11</v>
      </c>
      <c r="E551" s="1" t="s">
        <v>151</v>
      </c>
      <c r="F551" s="1" t="s">
        <v>12</v>
      </c>
      <c r="G551" s="1" t="s">
        <v>30</v>
      </c>
      <c r="H551" s="1" t="s">
        <v>128</v>
      </c>
      <c r="I551" s="3">
        <v>2437</v>
      </c>
      <c r="J551" s="3">
        <v>0</v>
      </c>
      <c r="K551" s="3">
        <v>2437</v>
      </c>
      <c r="L551" s="3">
        <v>1973.98</v>
      </c>
      <c r="M551" s="3">
        <v>463.02</v>
      </c>
      <c r="N551" s="3">
        <v>12</v>
      </c>
      <c r="O551" s="3">
        <v>0</v>
      </c>
      <c r="P551" s="3">
        <v>12</v>
      </c>
      <c r="Q551" s="3">
        <v>0.96</v>
      </c>
      <c r="R551" s="3">
        <v>0</v>
      </c>
      <c r="S551" s="3">
        <v>11.04</v>
      </c>
      <c r="T551" s="6">
        <f t="shared" si="24"/>
        <v>-2425</v>
      </c>
      <c r="U551" s="6">
        <f t="shared" si="25"/>
        <v>-1961.98</v>
      </c>
      <c r="V551" s="9">
        <f t="shared" si="26"/>
        <v>3000</v>
      </c>
      <c r="W551" s="9">
        <f>MID(Table1[[#This Row],[Object]],1,2)*100</f>
        <v>3300</v>
      </c>
      <c r="X551" s="6" t="str">
        <f>VLOOKUP(Table1[[#This Row],[Program]],Program!$A$2:$B$269,2,FALSE)</f>
        <v>BUDGET</v>
      </c>
      <c r="Y551" s="6" t="str">
        <f>VLOOKUP(Table1[[#This Row],[2-Digit Object Code]],'Object Codes'!$C$2:$D$861,2,FALSE)</f>
        <v>OASDHI/FICA</v>
      </c>
    </row>
    <row r="552" spans="1:25" x14ac:dyDescent="0.25">
      <c r="A552" s="1" t="s">
        <v>8</v>
      </c>
      <c r="B552" s="1" t="s">
        <v>9</v>
      </c>
      <c r="C552" s="1" t="s">
        <v>10</v>
      </c>
      <c r="D552" s="1" t="s">
        <v>11</v>
      </c>
      <c r="E552" s="1" t="s">
        <v>151</v>
      </c>
      <c r="F552" s="1" t="s">
        <v>12</v>
      </c>
      <c r="G552" s="1" t="s">
        <v>32</v>
      </c>
      <c r="H552" s="1" t="s">
        <v>128</v>
      </c>
      <c r="I552" s="3">
        <v>463</v>
      </c>
      <c r="J552" s="3">
        <v>0</v>
      </c>
      <c r="K552" s="3">
        <v>463</v>
      </c>
      <c r="L552" s="3">
        <v>598.88</v>
      </c>
      <c r="M552" s="3">
        <v>-135.88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6">
        <f t="shared" si="24"/>
        <v>-463</v>
      </c>
      <c r="U552" s="6">
        <f t="shared" si="25"/>
        <v>-598.88</v>
      </c>
      <c r="V552" s="9">
        <f t="shared" si="26"/>
        <v>3000</v>
      </c>
      <c r="W552" s="9">
        <f>MID(Table1[[#This Row],[Object]],1,2)*100</f>
        <v>3400</v>
      </c>
      <c r="X552" s="6" t="str">
        <f>VLOOKUP(Table1[[#This Row],[Program]],Program!$A$2:$B$269,2,FALSE)</f>
        <v>BUDGET</v>
      </c>
      <c r="Y552" s="6" t="str">
        <f>VLOOKUP(Table1[[#This Row],[2-Digit Object Code]],'Object Codes'!$C$2:$D$861,2,FALSE)</f>
        <v>HEALTH AND WELFARE BENEFITS</v>
      </c>
    </row>
    <row r="553" spans="1:25" x14ac:dyDescent="0.25">
      <c r="A553" s="1" t="s">
        <v>8</v>
      </c>
      <c r="B553" s="1" t="s">
        <v>9</v>
      </c>
      <c r="C553" s="1" t="s">
        <v>10</v>
      </c>
      <c r="D553" s="1" t="s">
        <v>11</v>
      </c>
      <c r="E553" s="1" t="s">
        <v>151</v>
      </c>
      <c r="F553" s="1" t="s">
        <v>12</v>
      </c>
      <c r="G553" s="1" t="s">
        <v>33</v>
      </c>
      <c r="H553" s="1" t="s">
        <v>128</v>
      </c>
      <c r="I553" s="3">
        <v>1105</v>
      </c>
      <c r="J553" s="3">
        <v>-1105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6">
        <f t="shared" si="24"/>
        <v>-1105</v>
      </c>
      <c r="U553" s="6">
        <f t="shared" si="25"/>
        <v>0</v>
      </c>
      <c r="V553" s="9">
        <f t="shared" si="26"/>
        <v>3000</v>
      </c>
      <c r="W553" s="9">
        <f>MID(Table1[[#This Row],[Object]],1,2)*100</f>
        <v>3400</v>
      </c>
      <c r="X553" s="6" t="str">
        <f>VLOOKUP(Table1[[#This Row],[Program]],Program!$A$2:$B$269,2,FALSE)</f>
        <v>BUDGET</v>
      </c>
      <c r="Y553" s="6" t="str">
        <f>VLOOKUP(Table1[[#This Row],[2-Digit Object Code]],'Object Codes'!$C$2:$D$861,2,FALSE)</f>
        <v>HEALTH AND WELFARE BENEFITS</v>
      </c>
    </row>
    <row r="554" spans="1:25" x14ac:dyDescent="0.25">
      <c r="A554" s="1" t="s">
        <v>8</v>
      </c>
      <c r="B554" s="1" t="s">
        <v>9</v>
      </c>
      <c r="C554" s="1" t="s">
        <v>10</v>
      </c>
      <c r="D554" s="1" t="s">
        <v>11</v>
      </c>
      <c r="E554" s="1" t="s">
        <v>151</v>
      </c>
      <c r="F554" s="1" t="s">
        <v>12</v>
      </c>
      <c r="G554" s="1" t="s">
        <v>34</v>
      </c>
      <c r="H554" s="1" t="s">
        <v>128</v>
      </c>
      <c r="I554" s="3">
        <v>14113</v>
      </c>
      <c r="J554" s="3">
        <v>0</v>
      </c>
      <c r="K554" s="3">
        <v>14113</v>
      </c>
      <c r="L554" s="3">
        <v>11760.7</v>
      </c>
      <c r="M554" s="3">
        <v>2352.3000000000002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6">
        <f t="shared" si="24"/>
        <v>-14113</v>
      </c>
      <c r="U554" s="6">
        <f t="shared" si="25"/>
        <v>-11760.7</v>
      </c>
      <c r="V554" s="9">
        <f t="shared" si="26"/>
        <v>3000</v>
      </c>
      <c r="W554" s="9">
        <f>MID(Table1[[#This Row],[Object]],1,2)*100</f>
        <v>3400</v>
      </c>
      <c r="X554" s="6" t="str">
        <f>VLOOKUP(Table1[[#This Row],[Program]],Program!$A$2:$B$269,2,FALSE)</f>
        <v>BUDGET</v>
      </c>
      <c r="Y554" s="6" t="str">
        <f>VLOOKUP(Table1[[#This Row],[2-Digit Object Code]],'Object Codes'!$C$2:$D$861,2,FALSE)</f>
        <v>HEALTH AND WELFARE BENEFITS</v>
      </c>
    </row>
    <row r="555" spans="1:25" x14ac:dyDescent="0.25">
      <c r="A555" s="1" t="s">
        <v>8</v>
      </c>
      <c r="B555" s="1" t="s">
        <v>9</v>
      </c>
      <c r="C555" s="1" t="s">
        <v>10</v>
      </c>
      <c r="D555" s="1" t="s">
        <v>11</v>
      </c>
      <c r="E555" s="1" t="s">
        <v>151</v>
      </c>
      <c r="F555" s="1" t="s">
        <v>12</v>
      </c>
      <c r="G555" s="1" t="s">
        <v>35</v>
      </c>
      <c r="H555" s="1" t="s">
        <v>128</v>
      </c>
      <c r="I555" s="3">
        <v>0</v>
      </c>
      <c r="J555" s="3">
        <v>13897.68</v>
      </c>
      <c r="K555" s="3">
        <v>13897.68</v>
      </c>
      <c r="L555" s="3">
        <v>10423.26</v>
      </c>
      <c r="M555" s="3">
        <v>3474.42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6">
        <f t="shared" si="24"/>
        <v>0</v>
      </c>
      <c r="U555" s="6">
        <f t="shared" si="25"/>
        <v>-10423.26</v>
      </c>
      <c r="V555" s="9">
        <f t="shared" si="26"/>
        <v>3000</v>
      </c>
      <c r="W555" s="9">
        <f>MID(Table1[[#This Row],[Object]],1,2)*100</f>
        <v>3400</v>
      </c>
      <c r="X555" s="6" t="str">
        <f>VLOOKUP(Table1[[#This Row],[Program]],Program!$A$2:$B$269,2,FALSE)</f>
        <v>BUDGET</v>
      </c>
      <c r="Y555" s="6" t="str">
        <f>VLOOKUP(Table1[[#This Row],[2-Digit Object Code]],'Object Codes'!$C$2:$D$861,2,FALSE)</f>
        <v>HEALTH AND WELFARE BENEFITS</v>
      </c>
    </row>
    <row r="556" spans="1:25" x14ac:dyDescent="0.25">
      <c r="A556" s="1" t="s">
        <v>8</v>
      </c>
      <c r="B556" s="1" t="s">
        <v>9</v>
      </c>
      <c r="C556" s="1" t="s">
        <v>10</v>
      </c>
      <c r="D556" s="1" t="s">
        <v>11</v>
      </c>
      <c r="E556" s="1" t="s">
        <v>151</v>
      </c>
      <c r="F556" s="1" t="s">
        <v>12</v>
      </c>
      <c r="G556" s="1" t="s">
        <v>36</v>
      </c>
      <c r="H556" s="1" t="s">
        <v>128</v>
      </c>
      <c r="I556" s="3">
        <v>18</v>
      </c>
      <c r="J556" s="3">
        <v>0</v>
      </c>
      <c r="K556" s="3">
        <v>18</v>
      </c>
      <c r="L556" s="3">
        <v>161.37</v>
      </c>
      <c r="M556" s="3">
        <v>-143.37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6">
        <f t="shared" si="24"/>
        <v>-18</v>
      </c>
      <c r="U556" s="6">
        <f t="shared" si="25"/>
        <v>-161.37</v>
      </c>
      <c r="V556" s="9">
        <f t="shared" si="26"/>
        <v>3000</v>
      </c>
      <c r="W556" s="9">
        <f>MID(Table1[[#This Row],[Object]],1,2)*100</f>
        <v>3400</v>
      </c>
      <c r="X556" s="6" t="str">
        <f>VLOOKUP(Table1[[#This Row],[Program]],Program!$A$2:$B$269,2,FALSE)</f>
        <v>BUDGET</v>
      </c>
      <c r="Y556" s="6" t="str">
        <f>VLOOKUP(Table1[[#This Row],[2-Digit Object Code]],'Object Codes'!$C$2:$D$861,2,FALSE)</f>
        <v>HEALTH AND WELFARE BENEFITS</v>
      </c>
    </row>
    <row r="557" spans="1:25" x14ac:dyDescent="0.25">
      <c r="A557" s="1" t="s">
        <v>8</v>
      </c>
      <c r="B557" s="1" t="s">
        <v>9</v>
      </c>
      <c r="C557" s="1" t="s">
        <v>10</v>
      </c>
      <c r="D557" s="1" t="s">
        <v>11</v>
      </c>
      <c r="E557" s="1" t="s">
        <v>151</v>
      </c>
      <c r="F557" s="1" t="s">
        <v>12</v>
      </c>
      <c r="G557" s="1" t="s">
        <v>40</v>
      </c>
      <c r="H557" s="1" t="s">
        <v>128</v>
      </c>
      <c r="I557" s="3">
        <v>55</v>
      </c>
      <c r="J557" s="3">
        <v>0</v>
      </c>
      <c r="K557" s="3">
        <v>55</v>
      </c>
      <c r="L557" s="3">
        <v>42.06</v>
      </c>
      <c r="M557" s="3">
        <v>12.94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6">
        <f t="shared" si="24"/>
        <v>-55</v>
      </c>
      <c r="U557" s="6">
        <f t="shared" si="25"/>
        <v>-42.06</v>
      </c>
      <c r="V557" s="9">
        <f t="shared" si="26"/>
        <v>3000</v>
      </c>
      <c r="W557" s="9">
        <f>MID(Table1[[#This Row],[Object]],1,2)*100</f>
        <v>3500</v>
      </c>
      <c r="X557" s="6" t="str">
        <f>VLOOKUP(Table1[[#This Row],[Program]],Program!$A$2:$B$269,2,FALSE)</f>
        <v>BUDGET</v>
      </c>
      <c r="Y557" s="6" t="str">
        <f>VLOOKUP(Table1[[#This Row],[2-Digit Object Code]],'Object Codes'!$C$2:$D$861,2,FALSE)</f>
        <v>STATE UNEMPLOYMENT INSURANCE</v>
      </c>
    </row>
    <row r="558" spans="1:25" x14ac:dyDescent="0.25">
      <c r="A558" s="1" t="s">
        <v>8</v>
      </c>
      <c r="B558" s="1" t="s">
        <v>9</v>
      </c>
      <c r="C558" s="1" t="s">
        <v>10</v>
      </c>
      <c r="D558" s="1" t="s">
        <v>11</v>
      </c>
      <c r="E558" s="1" t="s">
        <v>151</v>
      </c>
      <c r="F558" s="1" t="s">
        <v>12</v>
      </c>
      <c r="G558" s="1" t="s">
        <v>41</v>
      </c>
      <c r="H558" s="1" t="s">
        <v>128</v>
      </c>
      <c r="I558" s="3">
        <v>29</v>
      </c>
      <c r="J558" s="3">
        <v>0</v>
      </c>
      <c r="K558" s="3">
        <v>29</v>
      </c>
      <c r="L558" s="3">
        <v>25.96</v>
      </c>
      <c r="M558" s="3">
        <v>3.04</v>
      </c>
      <c r="N558" s="3">
        <v>0</v>
      </c>
      <c r="O558" s="3">
        <v>0</v>
      </c>
      <c r="P558" s="3">
        <v>0</v>
      </c>
      <c r="Q558" s="3">
        <v>0.03</v>
      </c>
      <c r="R558" s="3">
        <v>0</v>
      </c>
      <c r="S558" s="3">
        <v>-0.03</v>
      </c>
      <c r="T558" s="6">
        <f t="shared" si="24"/>
        <v>-29</v>
      </c>
      <c r="U558" s="6">
        <f t="shared" si="25"/>
        <v>-25.96</v>
      </c>
      <c r="V558" s="9">
        <f t="shared" si="26"/>
        <v>3000</v>
      </c>
      <c r="W558" s="9">
        <f>MID(Table1[[#This Row],[Object]],1,2)*100</f>
        <v>3500</v>
      </c>
      <c r="X558" s="6" t="str">
        <f>VLOOKUP(Table1[[#This Row],[Program]],Program!$A$2:$B$269,2,FALSE)</f>
        <v>BUDGET</v>
      </c>
      <c r="Y558" s="6" t="str">
        <f>VLOOKUP(Table1[[#This Row],[2-Digit Object Code]],'Object Codes'!$C$2:$D$861,2,FALSE)</f>
        <v>STATE UNEMPLOYMENT INSURANCE</v>
      </c>
    </row>
    <row r="559" spans="1:25" x14ac:dyDescent="0.25">
      <c r="A559" s="1" t="s">
        <v>8</v>
      </c>
      <c r="B559" s="1" t="s">
        <v>9</v>
      </c>
      <c r="C559" s="1" t="s">
        <v>10</v>
      </c>
      <c r="D559" s="1" t="s">
        <v>11</v>
      </c>
      <c r="E559" s="1" t="s">
        <v>151</v>
      </c>
      <c r="F559" s="1" t="s">
        <v>12</v>
      </c>
      <c r="G559" s="1" t="s">
        <v>44</v>
      </c>
      <c r="H559" s="1" t="s">
        <v>128</v>
      </c>
      <c r="I559" s="3">
        <v>125</v>
      </c>
      <c r="J559" s="3">
        <v>0</v>
      </c>
      <c r="K559" s="3">
        <v>125</v>
      </c>
      <c r="L559" s="3">
        <v>1125</v>
      </c>
      <c r="M559" s="3">
        <v>-1000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6">
        <f t="shared" si="24"/>
        <v>-125</v>
      </c>
      <c r="U559" s="6">
        <f t="shared" si="25"/>
        <v>-1125</v>
      </c>
      <c r="V559" s="9">
        <f t="shared" si="26"/>
        <v>3000</v>
      </c>
      <c r="W559" s="9">
        <f>MID(Table1[[#This Row],[Object]],1,2)*100</f>
        <v>3600</v>
      </c>
      <c r="X559" s="6" t="str">
        <f>VLOOKUP(Table1[[#This Row],[Program]],Program!$A$2:$B$269,2,FALSE)</f>
        <v>BUDGET</v>
      </c>
      <c r="Y559" s="6" t="str">
        <f>VLOOKUP(Table1[[#This Row],[2-Digit Object Code]],'Object Codes'!$C$2:$D$861,2,FALSE)</f>
        <v>WORKERS COMPENSATION INSURANCE</v>
      </c>
    </row>
    <row r="560" spans="1:25" x14ac:dyDescent="0.25">
      <c r="A560" s="1" t="s">
        <v>8</v>
      </c>
      <c r="B560" s="1" t="s">
        <v>9</v>
      </c>
      <c r="C560" s="1" t="s">
        <v>10</v>
      </c>
      <c r="D560" s="1" t="s">
        <v>11</v>
      </c>
      <c r="E560" s="1" t="s">
        <v>151</v>
      </c>
      <c r="F560" s="1" t="s">
        <v>12</v>
      </c>
      <c r="G560" s="1" t="s">
        <v>45</v>
      </c>
      <c r="H560" s="1" t="s">
        <v>128</v>
      </c>
      <c r="I560" s="3">
        <v>1500</v>
      </c>
      <c r="J560" s="3">
        <v>0</v>
      </c>
      <c r="K560" s="3">
        <v>1500</v>
      </c>
      <c r="L560" s="3">
        <v>1250</v>
      </c>
      <c r="M560" s="3">
        <v>250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6">
        <f t="shared" si="24"/>
        <v>-1500</v>
      </c>
      <c r="U560" s="6">
        <f t="shared" si="25"/>
        <v>-1250</v>
      </c>
      <c r="V560" s="9">
        <f t="shared" si="26"/>
        <v>3000</v>
      </c>
      <c r="W560" s="9">
        <f>MID(Table1[[#This Row],[Object]],1,2)*100</f>
        <v>3600</v>
      </c>
      <c r="X560" s="6" t="str">
        <f>VLOOKUP(Table1[[#This Row],[Program]],Program!$A$2:$B$269,2,FALSE)</f>
        <v>BUDGET</v>
      </c>
      <c r="Y560" s="6" t="str">
        <f>VLOOKUP(Table1[[#This Row],[2-Digit Object Code]],'Object Codes'!$C$2:$D$861,2,FALSE)</f>
        <v>WORKERS COMPENSATION INSURANCE</v>
      </c>
    </row>
    <row r="561" spans="1:25" x14ac:dyDescent="0.25">
      <c r="A561" s="1" t="s">
        <v>8</v>
      </c>
      <c r="B561" s="1" t="s">
        <v>9</v>
      </c>
      <c r="C561" s="1" t="s">
        <v>10</v>
      </c>
      <c r="D561" s="1" t="s">
        <v>11</v>
      </c>
      <c r="E561" s="1" t="s">
        <v>151</v>
      </c>
      <c r="F561" s="1" t="s">
        <v>12</v>
      </c>
      <c r="G561" s="1" t="s">
        <v>47</v>
      </c>
      <c r="H561" s="1" t="s">
        <v>128</v>
      </c>
      <c r="I561" s="3">
        <v>4</v>
      </c>
      <c r="J561" s="3">
        <v>0</v>
      </c>
      <c r="K561" s="3">
        <v>4</v>
      </c>
      <c r="L561" s="3">
        <v>37.26</v>
      </c>
      <c r="M561" s="3">
        <v>-33.26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6">
        <f t="shared" si="24"/>
        <v>-4</v>
      </c>
      <c r="U561" s="6">
        <f t="shared" si="25"/>
        <v>-37.26</v>
      </c>
      <c r="V561" s="9">
        <f t="shared" si="26"/>
        <v>3000</v>
      </c>
      <c r="W561" s="9">
        <f>MID(Table1[[#This Row],[Object]],1,2)*100</f>
        <v>3900</v>
      </c>
      <c r="X561" s="6" t="str">
        <f>VLOOKUP(Table1[[#This Row],[Program]],Program!$A$2:$B$269,2,FALSE)</f>
        <v>BUDGET</v>
      </c>
      <c r="Y561" s="6" t="str">
        <f>VLOOKUP(Table1[[#This Row],[2-Digit Object Code]],'Object Codes'!$C$2:$D$861,2,FALSE)</f>
        <v>OTHER BENEFITS</v>
      </c>
    </row>
    <row r="562" spans="1:25" x14ac:dyDescent="0.25">
      <c r="A562" s="1" t="s">
        <v>8</v>
      </c>
      <c r="B562" s="1" t="s">
        <v>9</v>
      </c>
      <c r="C562" s="1" t="s">
        <v>10</v>
      </c>
      <c r="D562" s="1" t="s">
        <v>11</v>
      </c>
      <c r="E562" s="1" t="s">
        <v>151</v>
      </c>
      <c r="F562" s="1" t="s">
        <v>12</v>
      </c>
      <c r="G562" s="1" t="s">
        <v>48</v>
      </c>
      <c r="H562" s="1" t="s">
        <v>128</v>
      </c>
      <c r="I562" s="3">
        <v>50</v>
      </c>
      <c r="J562" s="3">
        <v>0</v>
      </c>
      <c r="K562" s="3">
        <v>50</v>
      </c>
      <c r="L562" s="3">
        <v>41.4</v>
      </c>
      <c r="M562" s="3">
        <v>8.6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6">
        <f t="shared" si="24"/>
        <v>-50</v>
      </c>
      <c r="U562" s="6">
        <f t="shared" si="25"/>
        <v>-41.4</v>
      </c>
      <c r="V562" s="9">
        <f t="shared" si="26"/>
        <v>3000</v>
      </c>
      <c r="W562" s="9">
        <f>MID(Table1[[#This Row],[Object]],1,2)*100</f>
        <v>3900</v>
      </c>
      <c r="X562" s="6" t="str">
        <f>VLOOKUP(Table1[[#This Row],[Program]],Program!$A$2:$B$269,2,FALSE)</f>
        <v>BUDGET</v>
      </c>
      <c r="Y562" s="6" t="str">
        <f>VLOOKUP(Table1[[#This Row],[2-Digit Object Code]],'Object Codes'!$C$2:$D$861,2,FALSE)</f>
        <v>OTHER BENEFITS</v>
      </c>
    </row>
    <row r="563" spans="1:25" x14ac:dyDescent="0.25">
      <c r="A563" s="1" t="s">
        <v>8</v>
      </c>
      <c r="B563" s="1" t="s">
        <v>9</v>
      </c>
      <c r="C563" s="1" t="s">
        <v>10</v>
      </c>
      <c r="D563" s="1" t="s">
        <v>11</v>
      </c>
      <c r="E563" s="1" t="s">
        <v>151</v>
      </c>
      <c r="F563" s="1" t="s">
        <v>12</v>
      </c>
      <c r="G563" s="1" t="s">
        <v>50</v>
      </c>
      <c r="H563" s="1" t="s">
        <v>128</v>
      </c>
      <c r="I563" s="3">
        <v>2</v>
      </c>
      <c r="J563" s="3">
        <v>0</v>
      </c>
      <c r="K563" s="3">
        <v>2</v>
      </c>
      <c r="L563" s="3">
        <v>18</v>
      </c>
      <c r="M563" s="3">
        <v>-16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6">
        <f t="shared" si="24"/>
        <v>-2</v>
      </c>
      <c r="U563" s="6">
        <f t="shared" si="25"/>
        <v>-18</v>
      </c>
      <c r="V563" s="9">
        <f t="shared" si="26"/>
        <v>3000</v>
      </c>
      <c r="W563" s="9">
        <f>MID(Table1[[#This Row],[Object]],1,2)*100</f>
        <v>3900</v>
      </c>
      <c r="X563" s="6" t="str">
        <f>VLOOKUP(Table1[[#This Row],[Program]],Program!$A$2:$B$269,2,FALSE)</f>
        <v>BUDGET</v>
      </c>
      <c r="Y563" s="6" t="str">
        <f>VLOOKUP(Table1[[#This Row],[2-Digit Object Code]],'Object Codes'!$C$2:$D$861,2,FALSE)</f>
        <v>OTHER BENEFITS</v>
      </c>
    </row>
    <row r="564" spans="1:25" x14ac:dyDescent="0.25">
      <c r="A564" s="1" t="s">
        <v>8</v>
      </c>
      <c r="B564" s="1" t="s">
        <v>9</v>
      </c>
      <c r="C564" s="1" t="s">
        <v>10</v>
      </c>
      <c r="D564" s="1" t="s">
        <v>11</v>
      </c>
      <c r="E564" s="1" t="s">
        <v>151</v>
      </c>
      <c r="F564" s="1" t="s">
        <v>12</v>
      </c>
      <c r="G564" s="1" t="s">
        <v>51</v>
      </c>
      <c r="H564" s="1" t="s">
        <v>128</v>
      </c>
      <c r="I564" s="3">
        <v>24</v>
      </c>
      <c r="J564" s="3">
        <v>0</v>
      </c>
      <c r="K564" s="3">
        <v>24</v>
      </c>
      <c r="L564" s="3">
        <v>20</v>
      </c>
      <c r="M564" s="3">
        <v>4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6">
        <f t="shared" si="24"/>
        <v>-24</v>
      </c>
      <c r="U564" s="6">
        <f t="shared" si="25"/>
        <v>-20</v>
      </c>
      <c r="V564" s="9">
        <f t="shared" si="26"/>
        <v>3000</v>
      </c>
      <c r="W564" s="9">
        <f>MID(Table1[[#This Row],[Object]],1,2)*100</f>
        <v>3900</v>
      </c>
      <c r="X564" s="6" t="str">
        <f>VLOOKUP(Table1[[#This Row],[Program]],Program!$A$2:$B$269,2,FALSE)</f>
        <v>BUDGET</v>
      </c>
      <c r="Y564" s="6" t="str">
        <f>VLOOKUP(Table1[[#This Row],[2-Digit Object Code]],'Object Codes'!$C$2:$D$861,2,FALSE)</f>
        <v>OTHER BENEFITS</v>
      </c>
    </row>
    <row r="565" spans="1:25" x14ac:dyDescent="0.25">
      <c r="A565" s="1" t="s">
        <v>8</v>
      </c>
      <c r="B565" s="1" t="s">
        <v>9</v>
      </c>
      <c r="C565" s="1" t="s">
        <v>10</v>
      </c>
      <c r="D565" s="1" t="s">
        <v>11</v>
      </c>
      <c r="E565" s="1" t="s">
        <v>151</v>
      </c>
      <c r="F565" s="1" t="s">
        <v>12</v>
      </c>
      <c r="G565" s="1" t="s">
        <v>61</v>
      </c>
      <c r="H565" s="1" t="s">
        <v>128</v>
      </c>
      <c r="I565" s="3">
        <v>0</v>
      </c>
      <c r="J565" s="3">
        <v>600</v>
      </c>
      <c r="K565" s="3">
        <v>600</v>
      </c>
      <c r="L565" s="3">
        <v>550</v>
      </c>
      <c r="M565" s="3">
        <v>50</v>
      </c>
      <c r="N565" s="3">
        <v>800</v>
      </c>
      <c r="O565" s="3">
        <v>-800</v>
      </c>
      <c r="P565" s="3">
        <v>0</v>
      </c>
      <c r="Q565" s="3">
        <v>0</v>
      </c>
      <c r="R565" s="3">
        <v>0</v>
      </c>
      <c r="S565" s="3">
        <v>0</v>
      </c>
      <c r="T565" s="6">
        <f t="shared" si="24"/>
        <v>800</v>
      </c>
      <c r="U565" s="6">
        <f t="shared" si="25"/>
        <v>250</v>
      </c>
      <c r="V565" s="9">
        <f t="shared" si="26"/>
        <v>5000</v>
      </c>
      <c r="W565" s="9">
        <f>MID(Table1[[#This Row],[Object]],1,2)*100</f>
        <v>5200</v>
      </c>
      <c r="X565" s="6" t="str">
        <f>VLOOKUP(Table1[[#This Row],[Program]],Program!$A$2:$B$269,2,FALSE)</f>
        <v>BUDGET</v>
      </c>
      <c r="Y565" s="6" t="str">
        <f>VLOOKUP(Table1[[#This Row],[2-Digit Object Code]],'Object Codes'!$C$2:$D$861,2,FALSE)</f>
        <v>TRAVEL &amp; CONFERENCE EXPENSES</v>
      </c>
    </row>
    <row r="566" spans="1:25" x14ac:dyDescent="0.25">
      <c r="A566" s="1" t="s">
        <v>8</v>
      </c>
      <c r="B566" s="1" t="s">
        <v>9</v>
      </c>
      <c r="C566" s="1" t="s">
        <v>10</v>
      </c>
      <c r="D566" s="1" t="s">
        <v>11</v>
      </c>
      <c r="E566" s="1" t="s">
        <v>152</v>
      </c>
      <c r="F566" s="1" t="s">
        <v>12</v>
      </c>
      <c r="G566" s="1" t="s">
        <v>18</v>
      </c>
      <c r="H566" s="1" t="s">
        <v>128</v>
      </c>
      <c r="I566" s="3">
        <v>13418</v>
      </c>
      <c r="J566" s="3">
        <v>0</v>
      </c>
      <c r="K566" s="3">
        <v>13418</v>
      </c>
      <c r="L566" s="3">
        <v>81324.05</v>
      </c>
      <c r="M566" s="3">
        <v>-67906.05</v>
      </c>
      <c r="N566" s="3">
        <v>277652</v>
      </c>
      <c r="O566" s="3">
        <v>0</v>
      </c>
      <c r="P566" s="3">
        <v>277652</v>
      </c>
      <c r="Q566" s="3">
        <v>116490.49</v>
      </c>
      <c r="R566" s="3">
        <v>0</v>
      </c>
      <c r="S566" s="3">
        <v>161161.51</v>
      </c>
      <c r="T566" s="6">
        <f t="shared" si="24"/>
        <v>264234</v>
      </c>
      <c r="U566" s="6">
        <f t="shared" si="25"/>
        <v>196327.95</v>
      </c>
      <c r="V566" s="9">
        <f t="shared" si="26"/>
        <v>2000</v>
      </c>
      <c r="W566" s="9">
        <f>MID(Table1[[#This Row],[Object]],1,2)*100</f>
        <v>2100</v>
      </c>
      <c r="X566" s="6" t="str">
        <f>VLOOKUP(Table1[[#This Row],[Program]],Program!$A$2:$B$269,2,FALSE)</f>
        <v>ACCOUNTING</v>
      </c>
      <c r="Y566" s="6" t="str">
        <f>VLOOKUP(Table1[[#This Row],[2-Digit Object Code]],'Object Codes'!$C$2:$D$861,2,FALSE)</f>
        <v>CLASSIFIED MANAGERS-NON-INSTRU</v>
      </c>
    </row>
    <row r="567" spans="1:25" x14ac:dyDescent="0.25">
      <c r="A567" s="1" t="s">
        <v>8</v>
      </c>
      <c r="B567" s="1" t="s">
        <v>9</v>
      </c>
      <c r="C567" s="1" t="s">
        <v>10</v>
      </c>
      <c r="D567" s="1" t="s">
        <v>11</v>
      </c>
      <c r="E567" s="1" t="s">
        <v>152</v>
      </c>
      <c r="F567" s="1" t="s">
        <v>12</v>
      </c>
      <c r="G567" s="1" t="s">
        <v>18</v>
      </c>
      <c r="H567" s="1" t="s">
        <v>153</v>
      </c>
      <c r="I567" s="3">
        <v>37737</v>
      </c>
      <c r="J567" s="3">
        <v>0</v>
      </c>
      <c r="K567" s="3">
        <v>37737</v>
      </c>
      <c r="L567" s="3">
        <v>30846.25</v>
      </c>
      <c r="M567" s="3">
        <v>6890.75</v>
      </c>
      <c r="N567" s="3">
        <v>0</v>
      </c>
      <c r="O567" s="3">
        <v>0</v>
      </c>
      <c r="P567" s="3">
        <v>0</v>
      </c>
      <c r="Q567" s="3">
        <v>348.75</v>
      </c>
      <c r="R567" s="3">
        <v>0</v>
      </c>
      <c r="S567" s="3">
        <v>-348.75</v>
      </c>
      <c r="T567" s="6">
        <f t="shared" si="24"/>
        <v>-37737</v>
      </c>
      <c r="U567" s="6">
        <f t="shared" si="25"/>
        <v>-30846.25</v>
      </c>
      <c r="V567" s="9">
        <f t="shared" si="26"/>
        <v>2000</v>
      </c>
      <c r="W567" s="9">
        <f>MID(Table1[[#This Row],[Object]],1,2)*100</f>
        <v>2100</v>
      </c>
      <c r="X567" s="6" t="str">
        <f>VLOOKUP(Table1[[#This Row],[Program]],Program!$A$2:$B$269,2,FALSE)</f>
        <v>ACCOUNTING</v>
      </c>
      <c r="Y567" s="6" t="str">
        <f>VLOOKUP(Table1[[#This Row],[2-Digit Object Code]],'Object Codes'!$C$2:$D$861,2,FALSE)</f>
        <v>CLASSIFIED MANAGERS-NON-INSTRU</v>
      </c>
    </row>
    <row r="568" spans="1:25" x14ac:dyDescent="0.25">
      <c r="A568" s="1" t="s">
        <v>8</v>
      </c>
      <c r="B568" s="1" t="s">
        <v>9</v>
      </c>
      <c r="C568" s="1" t="s">
        <v>10</v>
      </c>
      <c r="D568" s="1" t="s">
        <v>11</v>
      </c>
      <c r="E568" s="1" t="s">
        <v>152</v>
      </c>
      <c r="F568" s="1" t="s">
        <v>12</v>
      </c>
      <c r="G568" s="1" t="s">
        <v>18</v>
      </c>
      <c r="H568" s="1" t="s">
        <v>154</v>
      </c>
      <c r="I568" s="3">
        <v>8386</v>
      </c>
      <c r="J568" s="3">
        <v>0</v>
      </c>
      <c r="K568" s="3">
        <v>8386</v>
      </c>
      <c r="L568" s="3">
        <v>3167.56</v>
      </c>
      <c r="M568" s="3">
        <v>5218.4399999999996</v>
      </c>
      <c r="N568" s="3">
        <v>0</v>
      </c>
      <c r="O568" s="3">
        <v>0</v>
      </c>
      <c r="P568" s="3">
        <v>0</v>
      </c>
      <c r="Q568" s="3">
        <v>87.19</v>
      </c>
      <c r="R568" s="3">
        <v>0</v>
      </c>
      <c r="S568" s="3">
        <v>-87.19</v>
      </c>
      <c r="T568" s="6">
        <f t="shared" si="24"/>
        <v>-8386</v>
      </c>
      <c r="U568" s="6">
        <f t="shared" si="25"/>
        <v>-3167.56</v>
      </c>
      <c r="V568" s="9">
        <f t="shared" si="26"/>
        <v>2000</v>
      </c>
      <c r="W568" s="9">
        <f>MID(Table1[[#This Row],[Object]],1,2)*100</f>
        <v>2100</v>
      </c>
      <c r="X568" s="6" t="str">
        <f>VLOOKUP(Table1[[#This Row],[Program]],Program!$A$2:$B$269,2,FALSE)</f>
        <v>ACCOUNTING</v>
      </c>
      <c r="Y568" s="6" t="str">
        <f>VLOOKUP(Table1[[#This Row],[2-Digit Object Code]],'Object Codes'!$C$2:$D$861,2,FALSE)</f>
        <v>CLASSIFIED MANAGERS-NON-INSTRU</v>
      </c>
    </row>
    <row r="569" spans="1:25" x14ac:dyDescent="0.25">
      <c r="A569" s="1" t="s">
        <v>8</v>
      </c>
      <c r="B569" s="1" t="s">
        <v>9</v>
      </c>
      <c r="C569" s="1" t="s">
        <v>10</v>
      </c>
      <c r="D569" s="1" t="s">
        <v>11</v>
      </c>
      <c r="E569" s="1" t="s">
        <v>152</v>
      </c>
      <c r="F569" s="1" t="s">
        <v>12</v>
      </c>
      <c r="G569" s="1" t="s">
        <v>18</v>
      </c>
      <c r="H569" s="1" t="s">
        <v>155</v>
      </c>
      <c r="I569" s="3">
        <v>24319</v>
      </c>
      <c r="J569" s="3">
        <v>-12000</v>
      </c>
      <c r="K569" s="3">
        <v>12319</v>
      </c>
      <c r="L569" s="3">
        <v>6954.32</v>
      </c>
      <c r="M569" s="3">
        <v>5364.68</v>
      </c>
      <c r="N569" s="3">
        <v>0</v>
      </c>
      <c r="O569" s="3">
        <v>0</v>
      </c>
      <c r="P569" s="3">
        <v>0</v>
      </c>
      <c r="Q569" s="3">
        <v>174.36</v>
      </c>
      <c r="R569" s="3">
        <v>0</v>
      </c>
      <c r="S569" s="3">
        <v>-174.36</v>
      </c>
      <c r="T569" s="6">
        <f t="shared" si="24"/>
        <v>-24319</v>
      </c>
      <c r="U569" s="6">
        <f t="shared" si="25"/>
        <v>-6954.32</v>
      </c>
      <c r="V569" s="9">
        <f t="shared" si="26"/>
        <v>2000</v>
      </c>
      <c r="W569" s="9">
        <f>MID(Table1[[#This Row],[Object]],1,2)*100</f>
        <v>2100</v>
      </c>
      <c r="X569" s="6" t="str">
        <f>VLOOKUP(Table1[[#This Row],[Program]],Program!$A$2:$B$269,2,FALSE)</f>
        <v>ACCOUNTING</v>
      </c>
      <c r="Y569" s="6" t="str">
        <f>VLOOKUP(Table1[[#This Row],[2-Digit Object Code]],'Object Codes'!$C$2:$D$861,2,FALSE)</f>
        <v>CLASSIFIED MANAGERS-NON-INSTRU</v>
      </c>
    </row>
    <row r="570" spans="1:25" x14ac:dyDescent="0.25">
      <c r="A570" s="1" t="s">
        <v>8</v>
      </c>
      <c r="B570" s="1" t="s">
        <v>9</v>
      </c>
      <c r="C570" s="1" t="s">
        <v>10</v>
      </c>
      <c r="D570" s="1" t="s">
        <v>11</v>
      </c>
      <c r="E570" s="1" t="s">
        <v>152</v>
      </c>
      <c r="F570" s="1" t="s">
        <v>12</v>
      </c>
      <c r="G570" s="1" t="s">
        <v>19</v>
      </c>
      <c r="H570" s="1" t="s">
        <v>128</v>
      </c>
      <c r="I570" s="3">
        <v>223580</v>
      </c>
      <c r="J570" s="3">
        <v>0</v>
      </c>
      <c r="K570" s="3">
        <v>223580</v>
      </c>
      <c r="L570" s="3">
        <v>271341.81</v>
      </c>
      <c r="M570" s="3">
        <v>-47761.81</v>
      </c>
      <c r="N570" s="3">
        <v>500694</v>
      </c>
      <c r="O570" s="3">
        <v>-14000</v>
      </c>
      <c r="P570" s="3">
        <v>486694</v>
      </c>
      <c r="Q570" s="3">
        <v>193338.19</v>
      </c>
      <c r="R570" s="3">
        <v>0</v>
      </c>
      <c r="S570" s="3">
        <v>293355.81</v>
      </c>
      <c r="T570" s="6">
        <f t="shared" si="24"/>
        <v>277114</v>
      </c>
      <c r="U570" s="6">
        <f t="shared" si="25"/>
        <v>229352.19</v>
      </c>
      <c r="V570" s="9">
        <f t="shared" si="26"/>
        <v>2000</v>
      </c>
      <c r="W570" s="9">
        <f>MID(Table1[[#This Row],[Object]],1,2)*100</f>
        <v>2100</v>
      </c>
      <c r="X570" s="6" t="str">
        <f>VLOOKUP(Table1[[#This Row],[Program]],Program!$A$2:$B$269,2,FALSE)</f>
        <v>ACCOUNTING</v>
      </c>
      <c r="Y570" s="6" t="str">
        <f>VLOOKUP(Table1[[#This Row],[2-Digit Object Code]],'Object Codes'!$C$2:$D$861,2,FALSE)</f>
        <v>CLASSIFIED MANAGERS-NON-INSTRU</v>
      </c>
    </row>
    <row r="571" spans="1:25" x14ac:dyDescent="0.25">
      <c r="A571" s="1" t="s">
        <v>8</v>
      </c>
      <c r="B571" s="1" t="s">
        <v>9</v>
      </c>
      <c r="C571" s="1" t="s">
        <v>10</v>
      </c>
      <c r="D571" s="1" t="s">
        <v>11</v>
      </c>
      <c r="E571" s="1" t="s">
        <v>152</v>
      </c>
      <c r="F571" s="1" t="s">
        <v>12</v>
      </c>
      <c r="G571" s="1" t="s">
        <v>19</v>
      </c>
      <c r="H571" s="1" t="s">
        <v>153</v>
      </c>
      <c r="I571" s="3">
        <v>5333</v>
      </c>
      <c r="J571" s="3">
        <v>0</v>
      </c>
      <c r="K571" s="3">
        <v>5333</v>
      </c>
      <c r="L571" s="3">
        <v>4162.01</v>
      </c>
      <c r="M571" s="3">
        <v>1170.99</v>
      </c>
      <c r="N571" s="3">
        <v>0</v>
      </c>
      <c r="O571" s="3">
        <v>0</v>
      </c>
      <c r="P571" s="3">
        <v>0</v>
      </c>
      <c r="Q571" s="3">
        <v>1.42</v>
      </c>
      <c r="R571" s="3">
        <v>0</v>
      </c>
      <c r="S571" s="3">
        <v>-1.42</v>
      </c>
      <c r="T571" s="6">
        <f t="shared" si="24"/>
        <v>-5333</v>
      </c>
      <c r="U571" s="6">
        <f t="shared" si="25"/>
        <v>-4162.01</v>
      </c>
      <c r="V571" s="9">
        <f t="shared" si="26"/>
        <v>2000</v>
      </c>
      <c r="W571" s="9">
        <f>MID(Table1[[#This Row],[Object]],1,2)*100</f>
        <v>2100</v>
      </c>
      <c r="X571" s="6" t="str">
        <f>VLOOKUP(Table1[[#This Row],[Program]],Program!$A$2:$B$269,2,FALSE)</f>
        <v>ACCOUNTING</v>
      </c>
      <c r="Y571" s="6" t="str">
        <f>VLOOKUP(Table1[[#This Row],[2-Digit Object Code]],'Object Codes'!$C$2:$D$861,2,FALSE)</f>
        <v>CLASSIFIED MANAGERS-NON-INSTRU</v>
      </c>
    </row>
    <row r="572" spans="1:25" x14ac:dyDescent="0.25">
      <c r="A572" s="1" t="s">
        <v>8</v>
      </c>
      <c r="B572" s="1" t="s">
        <v>9</v>
      </c>
      <c r="C572" s="1" t="s">
        <v>10</v>
      </c>
      <c r="D572" s="1" t="s">
        <v>11</v>
      </c>
      <c r="E572" s="1" t="s">
        <v>152</v>
      </c>
      <c r="F572" s="1" t="s">
        <v>12</v>
      </c>
      <c r="G572" s="1" t="s">
        <v>19</v>
      </c>
      <c r="H572" s="1" t="s">
        <v>154</v>
      </c>
      <c r="I572" s="3">
        <v>13169</v>
      </c>
      <c r="J572" s="3">
        <v>0</v>
      </c>
      <c r="K572" s="3">
        <v>13169</v>
      </c>
      <c r="L572" s="3">
        <v>10402.370000000001</v>
      </c>
      <c r="M572" s="3">
        <v>2766.63</v>
      </c>
      <c r="N572" s="3">
        <v>0</v>
      </c>
      <c r="O572" s="3">
        <v>0</v>
      </c>
      <c r="P572" s="3">
        <v>0</v>
      </c>
      <c r="Q572" s="3">
        <v>4.21</v>
      </c>
      <c r="R572" s="3">
        <v>0</v>
      </c>
      <c r="S572" s="3">
        <v>-4.21</v>
      </c>
      <c r="T572" s="6">
        <f t="shared" si="24"/>
        <v>-13169</v>
      </c>
      <c r="U572" s="6">
        <f t="shared" si="25"/>
        <v>-10402.370000000001</v>
      </c>
      <c r="V572" s="9">
        <f t="shared" si="26"/>
        <v>2000</v>
      </c>
      <c r="W572" s="9">
        <f>MID(Table1[[#This Row],[Object]],1,2)*100</f>
        <v>2100</v>
      </c>
      <c r="X572" s="6" t="str">
        <f>VLOOKUP(Table1[[#This Row],[Program]],Program!$A$2:$B$269,2,FALSE)</f>
        <v>ACCOUNTING</v>
      </c>
      <c r="Y572" s="6" t="str">
        <f>VLOOKUP(Table1[[#This Row],[2-Digit Object Code]],'Object Codes'!$C$2:$D$861,2,FALSE)</f>
        <v>CLASSIFIED MANAGERS-NON-INSTRU</v>
      </c>
    </row>
    <row r="573" spans="1:25" x14ac:dyDescent="0.25">
      <c r="A573" s="1" t="s">
        <v>8</v>
      </c>
      <c r="B573" s="1" t="s">
        <v>9</v>
      </c>
      <c r="C573" s="1" t="s">
        <v>10</v>
      </c>
      <c r="D573" s="1" t="s">
        <v>11</v>
      </c>
      <c r="E573" s="1" t="s">
        <v>152</v>
      </c>
      <c r="F573" s="1" t="s">
        <v>12</v>
      </c>
      <c r="G573" s="1" t="s">
        <v>19</v>
      </c>
      <c r="H573" s="1" t="s">
        <v>155</v>
      </c>
      <c r="I573" s="3">
        <v>15631</v>
      </c>
      <c r="J573" s="3">
        <v>0</v>
      </c>
      <c r="K573" s="3">
        <v>15631</v>
      </c>
      <c r="L573" s="3">
        <v>13159.51</v>
      </c>
      <c r="M573" s="3">
        <v>2471.4899999999998</v>
      </c>
      <c r="N573" s="3">
        <v>0</v>
      </c>
      <c r="O573" s="3">
        <v>0</v>
      </c>
      <c r="P573" s="3">
        <v>0</v>
      </c>
      <c r="Q573" s="3">
        <v>9.7899999999999991</v>
      </c>
      <c r="R573" s="3">
        <v>0</v>
      </c>
      <c r="S573" s="3">
        <v>-9.7899999999999991</v>
      </c>
      <c r="T573" s="6">
        <f t="shared" si="24"/>
        <v>-15631</v>
      </c>
      <c r="U573" s="6">
        <f t="shared" si="25"/>
        <v>-13159.51</v>
      </c>
      <c r="V573" s="9">
        <f t="shared" si="26"/>
        <v>2000</v>
      </c>
      <c r="W573" s="9">
        <f>MID(Table1[[#This Row],[Object]],1,2)*100</f>
        <v>2100</v>
      </c>
      <c r="X573" s="6" t="str">
        <f>VLOOKUP(Table1[[#This Row],[Program]],Program!$A$2:$B$269,2,FALSE)</f>
        <v>ACCOUNTING</v>
      </c>
      <c r="Y573" s="6" t="str">
        <f>VLOOKUP(Table1[[#This Row],[2-Digit Object Code]],'Object Codes'!$C$2:$D$861,2,FALSE)</f>
        <v>CLASSIFIED MANAGERS-NON-INSTRU</v>
      </c>
    </row>
    <row r="574" spans="1:25" x14ac:dyDescent="0.25">
      <c r="A574" s="1" t="s">
        <v>8</v>
      </c>
      <c r="B574" s="1" t="s">
        <v>9</v>
      </c>
      <c r="C574" s="1" t="s">
        <v>10</v>
      </c>
      <c r="D574" s="1" t="s">
        <v>11</v>
      </c>
      <c r="E574" s="1" t="s">
        <v>152</v>
      </c>
      <c r="F574" s="1" t="s">
        <v>12</v>
      </c>
      <c r="G574" s="1" t="s">
        <v>119</v>
      </c>
      <c r="H574" s="1" t="s">
        <v>128</v>
      </c>
      <c r="I574" s="3">
        <v>0</v>
      </c>
      <c r="J574" s="3">
        <v>0</v>
      </c>
      <c r="K574" s="3">
        <v>0</v>
      </c>
      <c r="L574" s="3">
        <v>1615.5</v>
      </c>
      <c r="M574" s="3">
        <v>-1615.5</v>
      </c>
      <c r="N574" s="3">
        <v>0</v>
      </c>
      <c r="O574" s="3">
        <v>0</v>
      </c>
      <c r="P574" s="3">
        <v>0</v>
      </c>
      <c r="Q574" s="3">
        <v>360</v>
      </c>
      <c r="R574" s="3">
        <v>0</v>
      </c>
      <c r="S574" s="3">
        <v>-360</v>
      </c>
      <c r="T574" s="6">
        <f t="shared" si="24"/>
        <v>0</v>
      </c>
      <c r="U574" s="6">
        <f t="shared" si="25"/>
        <v>-1615.5</v>
      </c>
      <c r="V574" s="9">
        <f t="shared" si="26"/>
        <v>2000</v>
      </c>
      <c r="W574" s="9">
        <f>MID(Table1[[#This Row],[Object]],1,2)*100</f>
        <v>2300</v>
      </c>
      <c r="X574" s="6" t="str">
        <f>VLOOKUP(Table1[[#This Row],[Program]],Program!$A$2:$B$269,2,FALSE)</f>
        <v>ACCOUNTING</v>
      </c>
      <c r="Y574" s="6" t="str">
        <f>VLOOKUP(Table1[[#This Row],[2-Digit Object Code]],'Object Codes'!$C$2:$D$861,2,FALSE)</f>
        <v>NON-INSTRUCTION HOURLY CLASS.</v>
      </c>
    </row>
    <row r="575" spans="1:25" x14ac:dyDescent="0.25">
      <c r="A575" s="1" t="s">
        <v>8</v>
      </c>
      <c r="B575" s="1" t="s">
        <v>9</v>
      </c>
      <c r="C575" s="1" t="s">
        <v>10</v>
      </c>
      <c r="D575" s="1" t="s">
        <v>11</v>
      </c>
      <c r="E575" s="1" t="s">
        <v>152</v>
      </c>
      <c r="F575" s="1" t="s">
        <v>12</v>
      </c>
      <c r="G575" s="1" t="s">
        <v>99</v>
      </c>
      <c r="H575" s="1" t="s">
        <v>128</v>
      </c>
      <c r="I575" s="3">
        <v>0</v>
      </c>
      <c r="J575" s="3">
        <v>12000</v>
      </c>
      <c r="K575" s="3">
        <v>12000</v>
      </c>
      <c r="L575" s="3">
        <v>2910.19</v>
      </c>
      <c r="M575" s="3">
        <v>9089.81</v>
      </c>
      <c r="N575" s="3">
        <v>0</v>
      </c>
      <c r="O575" s="3">
        <v>0</v>
      </c>
      <c r="P575" s="3">
        <v>0</v>
      </c>
      <c r="Q575" s="3">
        <v>660.33</v>
      </c>
      <c r="R575" s="3">
        <v>0</v>
      </c>
      <c r="S575" s="3">
        <v>-660.33</v>
      </c>
      <c r="T575" s="6">
        <f t="shared" si="24"/>
        <v>0</v>
      </c>
      <c r="U575" s="6">
        <f t="shared" si="25"/>
        <v>-2910.19</v>
      </c>
      <c r="V575" s="9">
        <f t="shared" si="26"/>
        <v>2000</v>
      </c>
      <c r="W575" s="9">
        <f>MID(Table1[[#This Row],[Object]],1,2)*100</f>
        <v>2300</v>
      </c>
      <c r="X575" s="6" t="str">
        <f>VLOOKUP(Table1[[#This Row],[Program]],Program!$A$2:$B$269,2,FALSE)</f>
        <v>ACCOUNTING</v>
      </c>
      <c r="Y575" s="6" t="str">
        <f>VLOOKUP(Table1[[#This Row],[2-Digit Object Code]],'Object Codes'!$C$2:$D$861,2,FALSE)</f>
        <v>NON-INSTRUCTION HOURLY CLASS.</v>
      </c>
    </row>
    <row r="576" spans="1:25" x14ac:dyDescent="0.25">
      <c r="A576" s="1" t="s">
        <v>8</v>
      </c>
      <c r="B576" s="1" t="s">
        <v>9</v>
      </c>
      <c r="C576" s="1" t="s">
        <v>10</v>
      </c>
      <c r="D576" s="1" t="s">
        <v>11</v>
      </c>
      <c r="E576" s="1" t="s">
        <v>152</v>
      </c>
      <c r="F576" s="1" t="s">
        <v>12</v>
      </c>
      <c r="G576" s="1" t="s">
        <v>21</v>
      </c>
      <c r="H576" s="1" t="s">
        <v>128</v>
      </c>
      <c r="I576" s="3">
        <v>1000</v>
      </c>
      <c r="J576" s="3">
        <v>0</v>
      </c>
      <c r="K576" s="3">
        <v>1000</v>
      </c>
      <c r="L576" s="3">
        <v>0</v>
      </c>
      <c r="M576" s="3">
        <v>1000</v>
      </c>
      <c r="N576" s="3">
        <v>45000</v>
      </c>
      <c r="O576" s="3">
        <v>0</v>
      </c>
      <c r="P576" s="3">
        <v>45000</v>
      </c>
      <c r="Q576" s="3">
        <v>12145.18</v>
      </c>
      <c r="R576" s="3">
        <v>0</v>
      </c>
      <c r="S576" s="3">
        <v>32854.82</v>
      </c>
      <c r="T576" s="6">
        <f t="shared" si="24"/>
        <v>44000</v>
      </c>
      <c r="U576" s="6">
        <f t="shared" si="25"/>
        <v>45000</v>
      </c>
      <c r="V576" s="9">
        <f t="shared" si="26"/>
        <v>2000</v>
      </c>
      <c r="W576" s="9">
        <f>MID(Table1[[#This Row],[Object]],1,2)*100</f>
        <v>2300</v>
      </c>
      <c r="X576" s="6" t="str">
        <f>VLOOKUP(Table1[[#This Row],[Program]],Program!$A$2:$B$269,2,FALSE)</f>
        <v>ACCOUNTING</v>
      </c>
      <c r="Y576" s="6" t="str">
        <f>VLOOKUP(Table1[[#This Row],[2-Digit Object Code]],'Object Codes'!$C$2:$D$861,2,FALSE)</f>
        <v>NON-INSTRUCTION HOURLY CLASS.</v>
      </c>
    </row>
    <row r="577" spans="1:25" x14ac:dyDescent="0.25">
      <c r="A577" s="1" t="s">
        <v>8</v>
      </c>
      <c r="B577" s="1" t="s">
        <v>9</v>
      </c>
      <c r="C577" s="1" t="s">
        <v>10</v>
      </c>
      <c r="D577" s="1" t="s">
        <v>11</v>
      </c>
      <c r="E577" s="1" t="s">
        <v>152</v>
      </c>
      <c r="F577" s="1" t="s">
        <v>12</v>
      </c>
      <c r="G577" s="1" t="s">
        <v>22</v>
      </c>
      <c r="H577" s="1" t="s">
        <v>128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14000</v>
      </c>
      <c r="P577" s="3">
        <v>14000</v>
      </c>
      <c r="Q577" s="3">
        <v>13345.16</v>
      </c>
      <c r="R577" s="3">
        <v>0</v>
      </c>
      <c r="S577" s="3">
        <v>654.84</v>
      </c>
      <c r="T577" s="6">
        <f t="shared" si="24"/>
        <v>0</v>
      </c>
      <c r="U577" s="6">
        <f t="shared" si="25"/>
        <v>0</v>
      </c>
      <c r="V577" s="9">
        <f t="shared" si="26"/>
        <v>2000</v>
      </c>
      <c r="W577" s="9">
        <f>MID(Table1[[#This Row],[Object]],1,2)*100</f>
        <v>2300</v>
      </c>
      <c r="X577" s="6" t="str">
        <f>VLOOKUP(Table1[[#This Row],[Program]],Program!$A$2:$B$269,2,FALSE)</f>
        <v>ACCOUNTING</v>
      </c>
      <c r="Y577" s="6" t="str">
        <f>VLOOKUP(Table1[[#This Row],[2-Digit Object Code]],'Object Codes'!$C$2:$D$861,2,FALSE)</f>
        <v>NON-INSTRUCTION HOURLY CLASS.</v>
      </c>
    </row>
    <row r="578" spans="1:25" x14ac:dyDescent="0.25">
      <c r="A578" s="1" t="s">
        <v>8</v>
      </c>
      <c r="B578" s="1" t="s">
        <v>9</v>
      </c>
      <c r="C578" s="1" t="s">
        <v>10</v>
      </c>
      <c r="D578" s="1" t="s">
        <v>11</v>
      </c>
      <c r="E578" s="1" t="s">
        <v>152</v>
      </c>
      <c r="F578" s="1" t="s">
        <v>12</v>
      </c>
      <c r="G578" s="1" t="s">
        <v>156</v>
      </c>
      <c r="H578" s="1" t="s">
        <v>128</v>
      </c>
      <c r="I578" s="3">
        <v>0</v>
      </c>
      <c r="J578" s="3">
        <v>0</v>
      </c>
      <c r="K578" s="3">
        <v>0</v>
      </c>
      <c r="L578" s="3">
        <v>213.48</v>
      </c>
      <c r="M578" s="3">
        <v>-213.48</v>
      </c>
      <c r="N578" s="3">
        <v>0</v>
      </c>
      <c r="O578" s="3">
        <v>0</v>
      </c>
      <c r="P578" s="3">
        <v>0</v>
      </c>
      <c r="Q578" s="3">
        <v>516.03</v>
      </c>
      <c r="R578" s="3">
        <v>0</v>
      </c>
      <c r="S578" s="3">
        <v>-516.03</v>
      </c>
      <c r="T578" s="6">
        <f t="shared" ref="T578:T641" si="27">N578-I578</f>
        <v>0</v>
      </c>
      <c r="U578" s="6">
        <f t="shared" ref="U578:U641" si="28">N578-L578</f>
        <v>-213.48</v>
      </c>
      <c r="V578" s="9">
        <f t="shared" ref="V578:V641" si="29">MID(G578,1,1)*1000</f>
        <v>2000</v>
      </c>
      <c r="W578" s="9">
        <f>MID(Table1[[#This Row],[Object]],1,2)*100</f>
        <v>2300</v>
      </c>
      <c r="X578" s="6" t="str">
        <f>VLOOKUP(Table1[[#This Row],[Program]],Program!$A$2:$B$269,2,FALSE)</f>
        <v>ACCOUNTING</v>
      </c>
      <c r="Y578" s="6" t="str">
        <f>VLOOKUP(Table1[[#This Row],[2-Digit Object Code]],'Object Codes'!$C$2:$D$861,2,FALSE)</f>
        <v>NON-INSTRUCTION HOURLY CLASS.</v>
      </c>
    </row>
    <row r="579" spans="1:25" x14ac:dyDescent="0.25">
      <c r="A579" s="1" t="s">
        <v>8</v>
      </c>
      <c r="B579" s="1" t="s">
        <v>9</v>
      </c>
      <c r="C579" s="1" t="s">
        <v>10</v>
      </c>
      <c r="D579" s="1" t="s">
        <v>11</v>
      </c>
      <c r="E579" s="1" t="s">
        <v>152</v>
      </c>
      <c r="F579" s="1" t="s">
        <v>12</v>
      </c>
      <c r="G579" s="1" t="s">
        <v>27</v>
      </c>
      <c r="H579" s="1" t="s">
        <v>128</v>
      </c>
      <c r="I579" s="3">
        <v>1535</v>
      </c>
      <c r="J579" s="3">
        <v>0</v>
      </c>
      <c r="K579" s="3">
        <v>1535</v>
      </c>
      <c r="L579" s="3">
        <v>8261.5300000000007</v>
      </c>
      <c r="M579" s="3">
        <v>-6726.53</v>
      </c>
      <c r="N579" s="3">
        <v>32647</v>
      </c>
      <c r="O579" s="3">
        <v>0</v>
      </c>
      <c r="P579" s="3">
        <v>32647</v>
      </c>
      <c r="Q579" s="3">
        <v>13660.04</v>
      </c>
      <c r="R579" s="3">
        <v>0</v>
      </c>
      <c r="S579" s="3">
        <v>18986.96</v>
      </c>
      <c r="T579" s="6">
        <f t="shared" si="27"/>
        <v>31112</v>
      </c>
      <c r="U579" s="6">
        <f t="shared" si="28"/>
        <v>24385.47</v>
      </c>
      <c r="V579" s="9">
        <f t="shared" si="29"/>
        <v>3000</v>
      </c>
      <c r="W579" s="9">
        <f>MID(Table1[[#This Row],[Object]],1,2)*100</f>
        <v>3200</v>
      </c>
      <c r="X579" s="6" t="str">
        <f>VLOOKUP(Table1[[#This Row],[Program]],Program!$A$2:$B$269,2,FALSE)</f>
        <v>ACCOUNTING</v>
      </c>
      <c r="Y579" s="6" t="str">
        <f>VLOOKUP(Table1[[#This Row],[2-Digit Object Code]],'Object Codes'!$C$2:$D$861,2,FALSE)</f>
        <v>CLASSIFIED RETIREMENT</v>
      </c>
    </row>
    <row r="580" spans="1:25" x14ac:dyDescent="0.25">
      <c r="A580" s="1" t="s">
        <v>8</v>
      </c>
      <c r="B580" s="1" t="s">
        <v>9</v>
      </c>
      <c r="C580" s="1" t="s">
        <v>10</v>
      </c>
      <c r="D580" s="1" t="s">
        <v>11</v>
      </c>
      <c r="E580" s="1" t="s">
        <v>152</v>
      </c>
      <c r="F580" s="1" t="s">
        <v>12</v>
      </c>
      <c r="G580" s="1" t="s">
        <v>27</v>
      </c>
      <c r="H580" s="1" t="s">
        <v>153</v>
      </c>
      <c r="I580" s="3">
        <v>4318</v>
      </c>
      <c r="J580" s="3">
        <v>0</v>
      </c>
      <c r="K580" s="3">
        <v>4318</v>
      </c>
      <c r="L580" s="3">
        <v>3208.32</v>
      </c>
      <c r="M580" s="3">
        <v>1109.68</v>
      </c>
      <c r="N580" s="3">
        <v>0</v>
      </c>
      <c r="O580" s="3">
        <v>0</v>
      </c>
      <c r="P580" s="3">
        <v>0</v>
      </c>
      <c r="Q580" s="3">
        <v>29.15</v>
      </c>
      <c r="R580" s="3">
        <v>0</v>
      </c>
      <c r="S580" s="3">
        <v>-29.15</v>
      </c>
      <c r="T580" s="6">
        <f t="shared" si="27"/>
        <v>-4318</v>
      </c>
      <c r="U580" s="6">
        <f t="shared" si="28"/>
        <v>-3208.32</v>
      </c>
      <c r="V580" s="9">
        <f t="shared" si="29"/>
        <v>3000</v>
      </c>
      <c r="W580" s="9">
        <f>MID(Table1[[#This Row],[Object]],1,2)*100</f>
        <v>3200</v>
      </c>
      <c r="X580" s="6" t="str">
        <f>VLOOKUP(Table1[[#This Row],[Program]],Program!$A$2:$B$269,2,FALSE)</f>
        <v>ACCOUNTING</v>
      </c>
      <c r="Y580" s="6" t="str">
        <f>VLOOKUP(Table1[[#This Row],[2-Digit Object Code]],'Object Codes'!$C$2:$D$861,2,FALSE)</f>
        <v>CLASSIFIED RETIREMENT</v>
      </c>
    </row>
    <row r="581" spans="1:25" x14ac:dyDescent="0.25">
      <c r="A581" s="1" t="s">
        <v>8</v>
      </c>
      <c r="B581" s="1" t="s">
        <v>9</v>
      </c>
      <c r="C581" s="1" t="s">
        <v>10</v>
      </c>
      <c r="D581" s="1" t="s">
        <v>11</v>
      </c>
      <c r="E581" s="1" t="s">
        <v>152</v>
      </c>
      <c r="F581" s="1" t="s">
        <v>12</v>
      </c>
      <c r="G581" s="1" t="s">
        <v>27</v>
      </c>
      <c r="H581" s="1" t="s">
        <v>154</v>
      </c>
      <c r="I581" s="3">
        <v>959</v>
      </c>
      <c r="J581" s="3">
        <v>0</v>
      </c>
      <c r="K581" s="3">
        <v>959</v>
      </c>
      <c r="L581" s="3">
        <v>282.16000000000003</v>
      </c>
      <c r="M581" s="3">
        <v>676.84</v>
      </c>
      <c r="N581" s="3">
        <v>0</v>
      </c>
      <c r="O581" s="3">
        <v>0</v>
      </c>
      <c r="P581" s="3">
        <v>0</v>
      </c>
      <c r="Q581" s="3">
        <v>7.29</v>
      </c>
      <c r="R581" s="3">
        <v>0</v>
      </c>
      <c r="S581" s="3">
        <v>-7.29</v>
      </c>
      <c r="T581" s="6">
        <f t="shared" si="27"/>
        <v>-959</v>
      </c>
      <c r="U581" s="6">
        <f t="shared" si="28"/>
        <v>-282.16000000000003</v>
      </c>
      <c r="V581" s="9">
        <f t="shared" si="29"/>
        <v>3000</v>
      </c>
      <c r="W581" s="9">
        <f>MID(Table1[[#This Row],[Object]],1,2)*100</f>
        <v>3200</v>
      </c>
      <c r="X581" s="6" t="str">
        <f>VLOOKUP(Table1[[#This Row],[Program]],Program!$A$2:$B$269,2,FALSE)</f>
        <v>ACCOUNTING</v>
      </c>
      <c r="Y581" s="6" t="str">
        <f>VLOOKUP(Table1[[#This Row],[2-Digit Object Code]],'Object Codes'!$C$2:$D$861,2,FALSE)</f>
        <v>CLASSIFIED RETIREMENT</v>
      </c>
    </row>
    <row r="582" spans="1:25" x14ac:dyDescent="0.25">
      <c r="A582" s="1" t="s">
        <v>8</v>
      </c>
      <c r="B582" s="1" t="s">
        <v>9</v>
      </c>
      <c r="C582" s="1" t="s">
        <v>10</v>
      </c>
      <c r="D582" s="1" t="s">
        <v>11</v>
      </c>
      <c r="E582" s="1" t="s">
        <v>152</v>
      </c>
      <c r="F582" s="1" t="s">
        <v>12</v>
      </c>
      <c r="G582" s="1" t="s">
        <v>27</v>
      </c>
      <c r="H582" s="1" t="s">
        <v>155</v>
      </c>
      <c r="I582" s="3">
        <v>2782</v>
      </c>
      <c r="J582" s="3">
        <v>0</v>
      </c>
      <c r="K582" s="3">
        <v>2782</v>
      </c>
      <c r="L582" s="3">
        <v>635.16999999999996</v>
      </c>
      <c r="M582" s="3">
        <v>2146.83</v>
      </c>
      <c r="N582" s="3">
        <v>0</v>
      </c>
      <c r="O582" s="3">
        <v>0</v>
      </c>
      <c r="P582" s="3">
        <v>0</v>
      </c>
      <c r="Q582" s="3">
        <v>14.58</v>
      </c>
      <c r="R582" s="3">
        <v>0</v>
      </c>
      <c r="S582" s="3">
        <v>-14.58</v>
      </c>
      <c r="T582" s="6">
        <f t="shared" si="27"/>
        <v>-2782</v>
      </c>
      <c r="U582" s="6">
        <f t="shared" si="28"/>
        <v>-635.16999999999996</v>
      </c>
      <c r="V582" s="9">
        <f t="shared" si="29"/>
        <v>3000</v>
      </c>
      <c r="W582" s="9">
        <f>MID(Table1[[#This Row],[Object]],1,2)*100</f>
        <v>3200</v>
      </c>
      <c r="X582" s="6" t="str">
        <f>VLOOKUP(Table1[[#This Row],[Program]],Program!$A$2:$B$269,2,FALSE)</f>
        <v>ACCOUNTING</v>
      </c>
      <c r="Y582" s="6" t="str">
        <f>VLOOKUP(Table1[[#This Row],[2-Digit Object Code]],'Object Codes'!$C$2:$D$861,2,FALSE)</f>
        <v>CLASSIFIED RETIREMENT</v>
      </c>
    </row>
    <row r="583" spans="1:25" x14ac:dyDescent="0.25">
      <c r="A583" s="1" t="s">
        <v>8</v>
      </c>
      <c r="B583" s="1" t="s">
        <v>9</v>
      </c>
      <c r="C583" s="1" t="s">
        <v>10</v>
      </c>
      <c r="D583" s="1" t="s">
        <v>11</v>
      </c>
      <c r="E583" s="1" t="s">
        <v>152</v>
      </c>
      <c r="F583" s="1" t="s">
        <v>12</v>
      </c>
      <c r="G583" s="1" t="s">
        <v>28</v>
      </c>
      <c r="H583" s="1" t="s">
        <v>128</v>
      </c>
      <c r="I583" s="3">
        <v>25618</v>
      </c>
      <c r="J583" s="3">
        <v>0</v>
      </c>
      <c r="K583" s="3">
        <v>25618</v>
      </c>
      <c r="L583" s="3">
        <v>29035.81</v>
      </c>
      <c r="M583" s="3">
        <v>-3417.81</v>
      </c>
      <c r="N583" s="3">
        <v>59176</v>
      </c>
      <c r="O583" s="3">
        <v>0</v>
      </c>
      <c r="P583" s="3">
        <v>59176</v>
      </c>
      <c r="Q583" s="3">
        <v>26280.880000000001</v>
      </c>
      <c r="R583" s="3">
        <v>0</v>
      </c>
      <c r="S583" s="3">
        <v>32895.120000000003</v>
      </c>
      <c r="T583" s="6">
        <f t="shared" si="27"/>
        <v>33558</v>
      </c>
      <c r="U583" s="6">
        <f t="shared" si="28"/>
        <v>30140.19</v>
      </c>
      <c r="V583" s="9">
        <f t="shared" si="29"/>
        <v>3000</v>
      </c>
      <c r="W583" s="9">
        <f>MID(Table1[[#This Row],[Object]],1,2)*100</f>
        <v>3200</v>
      </c>
      <c r="X583" s="6" t="str">
        <f>VLOOKUP(Table1[[#This Row],[Program]],Program!$A$2:$B$269,2,FALSE)</f>
        <v>ACCOUNTING</v>
      </c>
      <c r="Y583" s="6" t="str">
        <f>VLOOKUP(Table1[[#This Row],[2-Digit Object Code]],'Object Codes'!$C$2:$D$861,2,FALSE)</f>
        <v>CLASSIFIED RETIREMENT</v>
      </c>
    </row>
    <row r="584" spans="1:25" x14ac:dyDescent="0.25">
      <c r="A584" s="1" t="s">
        <v>8</v>
      </c>
      <c r="B584" s="1" t="s">
        <v>9</v>
      </c>
      <c r="C584" s="1" t="s">
        <v>10</v>
      </c>
      <c r="D584" s="1" t="s">
        <v>11</v>
      </c>
      <c r="E584" s="1" t="s">
        <v>152</v>
      </c>
      <c r="F584" s="1" t="s">
        <v>12</v>
      </c>
      <c r="G584" s="1" t="s">
        <v>28</v>
      </c>
      <c r="H584" s="1" t="s">
        <v>153</v>
      </c>
      <c r="I584" s="3">
        <v>611</v>
      </c>
      <c r="J584" s="3">
        <v>0</v>
      </c>
      <c r="K584" s="3">
        <v>611</v>
      </c>
      <c r="L584" s="3">
        <v>476.24</v>
      </c>
      <c r="M584" s="3">
        <v>134.76</v>
      </c>
      <c r="N584" s="3">
        <v>0</v>
      </c>
      <c r="O584" s="3">
        <v>0</v>
      </c>
      <c r="P584" s="3">
        <v>0</v>
      </c>
      <c r="Q584" s="3">
        <v>0.17</v>
      </c>
      <c r="R584" s="3">
        <v>0</v>
      </c>
      <c r="S584" s="3">
        <v>-0.17</v>
      </c>
      <c r="T584" s="6">
        <f t="shared" si="27"/>
        <v>-611</v>
      </c>
      <c r="U584" s="6">
        <f t="shared" si="28"/>
        <v>-476.24</v>
      </c>
      <c r="V584" s="9">
        <f t="shared" si="29"/>
        <v>3000</v>
      </c>
      <c r="W584" s="9">
        <f>MID(Table1[[#This Row],[Object]],1,2)*100</f>
        <v>3200</v>
      </c>
      <c r="X584" s="6" t="str">
        <f>VLOOKUP(Table1[[#This Row],[Program]],Program!$A$2:$B$269,2,FALSE)</f>
        <v>ACCOUNTING</v>
      </c>
      <c r="Y584" s="6" t="str">
        <f>VLOOKUP(Table1[[#This Row],[2-Digit Object Code]],'Object Codes'!$C$2:$D$861,2,FALSE)</f>
        <v>CLASSIFIED RETIREMENT</v>
      </c>
    </row>
    <row r="585" spans="1:25" x14ac:dyDescent="0.25">
      <c r="A585" s="1" t="s">
        <v>8</v>
      </c>
      <c r="B585" s="1" t="s">
        <v>9</v>
      </c>
      <c r="C585" s="1" t="s">
        <v>10</v>
      </c>
      <c r="D585" s="1" t="s">
        <v>11</v>
      </c>
      <c r="E585" s="1" t="s">
        <v>152</v>
      </c>
      <c r="F585" s="1" t="s">
        <v>12</v>
      </c>
      <c r="G585" s="1" t="s">
        <v>28</v>
      </c>
      <c r="H585" s="1" t="s">
        <v>154</v>
      </c>
      <c r="I585" s="3">
        <v>1509</v>
      </c>
      <c r="J585" s="3">
        <v>0</v>
      </c>
      <c r="K585" s="3">
        <v>1509</v>
      </c>
      <c r="L585" s="3">
        <v>1190.28</v>
      </c>
      <c r="M585" s="3">
        <v>318.72000000000003</v>
      </c>
      <c r="N585" s="3">
        <v>0</v>
      </c>
      <c r="O585" s="3">
        <v>0</v>
      </c>
      <c r="P585" s="3">
        <v>0</v>
      </c>
      <c r="Q585" s="3">
        <v>0.5</v>
      </c>
      <c r="R585" s="3">
        <v>0</v>
      </c>
      <c r="S585" s="3">
        <v>-0.5</v>
      </c>
      <c r="T585" s="6">
        <f t="shared" si="27"/>
        <v>-1509</v>
      </c>
      <c r="U585" s="6">
        <f t="shared" si="28"/>
        <v>-1190.28</v>
      </c>
      <c r="V585" s="9">
        <f t="shared" si="29"/>
        <v>3000</v>
      </c>
      <c r="W585" s="9">
        <f>MID(Table1[[#This Row],[Object]],1,2)*100</f>
        <v>3200</v>
      </c>
      <c r="X585" s="6" t="str">
        <f>VLOOKUP(Table1[[#This Row],[Program]],Program!$A$2:$B$269,2,FALSE)</f>
        <v>ACCOUNTING</v>
      </c>
      <c r="Y585" s="6" t="str">
        <f>VLOOKUP(Table1[[#This Row],[2-Digit Object Code]],'Object Codes'!$C$2:$D$861,2,FALSE)</f>
        <v>CLASSIFIED RETIREMENT</v>
      </c>
    </row>
    <row r="586" spans="1:25" x14ac:dyDescent="0.25">
      <c r="A586" s="1" t="s">
        <v>8</v>
      </c>
      <c r="B586" s="1" t="s">
        <v>9</v>
      </c>
      <c r="C586" s="1" t="s">
        <v>10</v>
      </c>
      <c r="D586" s="1" t="s">
        <v>11</v>
      </c>
      <c r="E586" s="1" t="s">
        <v>152</v>
      </c>
      <c r="F586" s="1" t="s">
        <v>12</v>
      </c>
      <c r="G586" s="1" t="s">
        <v>28</v>
      </c>
      <c r="H586" s="1" t="s">
        <v>155</v>
      </c>
      <c r="I586" s="3">
        <v>1791</v>
      </c>
      <c r="J586" s="3">
        <v>0</v>
      </c>
      <c r="K586" s="3">
        <v>1791</v>
      </c>
      <c r="L586" s="3">
        <v>1505.64</v>
      </c>
      <c r="M586" s="3">
        <v>285.36</v>
      </c>
      <c r="N586" s="3">
        <v>0</v>
      </c>
      <c r="O586" s="3">
        <v>0</v>
      </c>
      <c r="P586" s="3">
        <v>0</v>
      </c>
      <c r="Q586" s="3">
        <v>1.1499999999999999</v>
      </c>
      <c r="R586" s="3">
        <v>0</v>
      </c>
      <c r="S586" s="3">
        <v>-1.1499999999999999</v>
      </c>
      <c r="T586" s="6">
        <f t="shared" si="27"/>
        <v>-1791</v>
      </c>
      <c r="U586" s="6">
        <f t="shared" si="28"/>
        <v>-1505.64</v>
      </c>
      <c r="V586" s="9">
        <f t="shared" si="29"/>
        <v>3000</v>
      </c>
      <c r="W586" s="9">
        <f>MID(Table1[[#This Row],[Object]],1,2)*100</f>
        <v>3200</v>
      </c>
      <c r="X586" s="6" t="str">
        <f>VLOOKUP(Table1[[#This Row],[Program]],Program!$A$2:$B$269,2,FALSE)</f>
        <v>ACCOUNTING</v>
      </c>
      <c r="Y586" s="6" t="str">
        <f>VLOOKUP(Table1[[#This Row],[2-Digit Object Code]],'Object Codes'!$C$2:$D$861,2,FALSE)</f>
        <v>CLASSIFIED RETIREMENT</v>
      </c>
    </row>
    <row r="587" spans="1:25" x14ac:dyDescent="0.25">
      <c r="A587" s="1" t="s">
        <v>8</v>
      </c>
      <c r="B587" s="1" t="s">
        <v>9</v>
      </c>
      <c r="C587" s="1" t="s">
        <v>10</v>
      </c>
      <c r="D587" s="1" t="s">
        <v>11</v>
      </c>
      <c r="E587" s="1" t="s">
        <v>152</v>
      </c>
      <c r="F587" s="1" t="s">
        <v>12</v>
      </c>
      <c r="G587" s="1" t="s">
        <v>87</v>
      </c>
      <c r="H587" s="1" t="s">
        <v>128</v>
      </c>
      <c r="I587" s="3">
        <v>832</v>
      </c>
      <c r="J587" s="3">
        <v>0</v>
      </c>
      <c r="K587" s="3">
        <v>832</v>
      </c>
      <c r="L587" s="3">
        <v>5019.21</v>
      </c>
      <c r="M587" s="3">
        <v>-4187.21</v>
      </c>
      <c r="N587" s="3">
        <v>17214</v>
      </c>
      <c r="O587" s="3">
        <v>0</v>
      </c>
      <c r="P587" s="3">
        <v>17214</v>
      </c>
      <c r="Q587" s="3">
        <v>7175.22</v>
      </c>
      <c r="R587" s="3">
        <v>0</v>
      </c>
      <c r="S587" s="3">
        <v>10038.780000000001</v>
      </c>
      <c r="T587" s="6">
        <f t="shared" si="27"/>
        <v>16382</v>
      </c>
      <c r="U587" s="6">
        <f t="shared" si="28"/>
        <v>12194.79</v>
      </c>
      <c r="V587" s="9">
        <f t="shared" si="29"/>
        <v>3000</v>
      </c>
      <c r="W587" s="9">
        <f>MID(Table1[[#This Row],[Object]],1,2)*100</f>
        <v>3300</v>
      </c>
      <c r="X587" s="6" t="str">
        <f>VLOOKUP(Table1[[#This Row],[Program]],Program!$A$2:$B$269,2,FALSE)</f>
        <v>ACCOUNTING</v>
      </c>
      <c r="Y587" s="6" t="str">
        <f>VLOOKUP(Table1[[#This Row],[2-Digit Object Code]],'Object Codes'!$C$2:$D$861,2,FALSE)</f>
        <v>OASDHI/FICA</v>
      </c>
    </row>
    <row r="588" spans="1:25" x14ac:dyDescent="0.25">
      <c r="A588" s="1" t="s">
        <v>8</v>
      </c>
      <c r="B588" s="1" t="s">
        <v>9</v>
      </c>
      <c r="C588" s="1" t="s">
        <v>10</v>
      </c>
      <c r="D588" s="1" t="s">
        <v>11</v>
      </c>
      <c r="E588" s="1" t="s">
        <v>152</v>
      </c>
      <c r="F588" s="1" t="s">
        <v>12</v>
      </c>
      <c r="G588" s="1" t="s">
        <v>87</v>
      </c>
      <c r="H588" s="1" t="s">
        <v>153</v>
      </c>
      <c r="I588" s="3">
        <v>2340</v>
      </c>
      <c r="J588" s="3">
        <v>0</v>
      </c>
      <c r="K588" s="3">
        <v>2340</v>
      </c>
      <c r="L588" s="3">
        <v>1898.9</v>
      </c>
      <c r="M588" s="3">
        <v>441.1</v>
      </c>
      <c r="N588" s="3">
        <v>0</v>
      </c>
      <c r="O588" s="3">
        <v>0</v>
      </c>
      <c r="P588" s="3">
        <v>0</v>
      </c>
      <c r="Q588" s="3">
        <v>21.62</v>
      </c>
      <c r="R588" s="3">
        <v>0</v>
      </c>
      <c r="S588" s="3">
        <v>-21.62</v>
      </c>
      <c r="T588" s="6">
        <f t="shared" si="27"/>
        <v>-2340</v>
      </c>
      <c r="U588" s="6">
        <f t="shared" si="28"/>
        <v>-1898.9</v>
      </c>
      <c r="V588" s="9">
        <f t="shared" si="29"/>
        <v>3000</v>
      </c>
      <c r="W588" s="9">
        <f>MID(Table1[[#This Row],[Object]],1,2)*100</f>
        <v>3300</v>
      </c>
      <c r="X588" s="6" t="str">
        <f>VLOOKUP(Table1[[#This Row],[Program]],Program!$A$2:$B$269,2,FALSE)</f>
        <v>ACCOUNTING</v>
      </c>
      <c r="Y588" s="6" t="str">
        <f>VLOOKUP(Table1[[#This Row],[2-Digit Object Code]],'Object Codes'!$C$2:$D$861,2,FALSE)</f>
        <v>OASDHI/FICA</v>
      </c>
    </row>
    <row r="589" spans="1:25" x14ac:dyDescent="0.25">
      <c r="A589" s="1" t="s">
        <v>8</v>
      </c>
      <c r="B589" s="1" t="s">
        <v>9</v>
      </c>
      <c r="C589" s="1" t="s">
        <v>10</v>
      </c>
      <c r="D589" s="1" t="s">
        <v>11</v>
      </c>
      <c r="E589" s="1" t="s">
        <v>152</v>
      </c>
      <c r="F589" s="1" t="s">
        <v>12</v>
      </c>
      <c r="G589" s="1" t="s">
        <v>87</v>
      </c>
      <c r="H589" s="1" t="s">
        <v>154</v>
      </c>
      <c r="I589" s="3">
        <v>520</v>
      </c>
      <c r="J589" s="3">
        <v>0</v>
      </c>
      <c r="K589" s="3">
        <v>520</v>
      </c>
      <c r="L589" s="3">
        <v>206.8</v>
      </c>
      <c r="M589" s="3">
        <v>313.2</v>
      </c>
      <c r="N589" s="3">
        <v>0</v>
      </c>
      <c r="O589" s="3">
        <v>0</v>
      </c>
      <c r="P589" s="3">
        <v>0</v>
      </c>
      <c r="Q589" s="3">
        <v>5.41</v>
      </c>
      <c r="R589" s="3">
        <v>0</v>
      </c>
      <c r="S589" s="3">
        <v>-5.41</v>
      </c>
      <c r="T589" s="6">
        <f t="shared" si="27"/>
        <v>-520</v>
      </c>
      <c r="U589" s="6">
        <f t="shared" si="28"/>
        <v>-206.8</v>
      </c>
      <c r="V589" s="9">
        <f t="shared" si="29"/>
        <v>3000</v>
      </c>
      <c r="W589" s="9">
        <f>MID(Table1[[#This Row],[Object]],1,2)*100</f>
        <v>3300</v>
      </c>
      <c r="X589" s="6" t="str">
        <f>VLOOKUP(Table1[[#This Row],[Program]],Program!$A$2:$B$269,2,FALSE)</f>
        <v>ACCOUNTING</v>
      </c>
      <c r="Y589" s="6" t="str">
        <f>VLOOKUP(Table1[[#This Row],[2-Digit Object Code]],'Object Codes'!$C$2:$D$861,2,FALSE)</f>
        <v>OASDHI/FICA</v>
      </c>
    </row>
    <row r="590" spans="1:25" x14ac:dyDescent="0.25">
      <c r="A590" s="1" t="s">
        <v>8</v>
      </c>
      <c r="B590" s="1" t="s">
        <v>9</v>
      </c>
      <c r="C590" s="1" t="s">
        <v>10</v>
      </c>
      <c r="D590" s="1" t="s">
        <v>11</v>
      </c>
      <c r="E590" s="1" t="s">
        <v>152</v>
      </c>
      <c r="F590" s="1" t="s">
        <v>12</v>
      </c>
      <c r="G590" s="1" t="s">
        <v>87</v>
      </c>
      <c r="H590" s="1" t="s">
        <v>155</v>
      </c>
      <c r="I590" s="3">
        <v>1508</v>
      </c>
      <c r="J590" s="3">
        <v>0</v>
      </c>
      <c r="K590" s="3">
        <v>1508</v>
      </c>
      <c r="L590" s="3">
        <v>426.94</v>
      </c>
      <c r="M590" s="3">
        <v>1081.06</v>
      </c>
      <c r="N590" s="3">
        <v>0</v>
      </c>
      <c r="O590" s="3">
        <v>0</v>
      </c>
      <c r="P590" s="3">
        <v>0</v>
      </c>
      <c r="Q590" s="3">
        <v>10.81</v>
      </c>
      <c r="R590" s="3">
        <v>0</v>
      </c>
      <c r="S590" s="3">
        <v>-10.81</v>
      </c>
      <c r="T590" s="6">
        <f t="shared" si="27"/>
        <v>-1508</v>
      </c>
      <c r="U590" s="6">
        <f t="shared" si="28"/>
        <v>-426.94</v>
      </c>
      <c r="V590" s="9">
        <f t="shared" si="29"/>
        <v>3000</v>
      </c>
      <c r="W590" s="9">
        <f>MID(Table1[[#This Row],[Object]],1,2)*100</f>
        <v>3300</v>
      </c>
      <c r="X590" s="6" t="str">
        <f>VLOOKUP(Table1[[#This Row],[Program]],Program!$A$2:$B$269,2,FALSE)</f>
        <v>ACCOUNTING</v>
      </c>
      <c r="Y590" s="6" t="str">
        <f>VLOOKUP(Table1[[#This Row],[2-Digit Object Code]],'Object Codes'!$C$2:$D$861,2,FALSE)</f>
        <v>OASDHI/FICA</v>
      </c>
    </row>
    <row r="591" spans="1:25" x14ac:dyDescent="0.25">
      <c r="A591" s="1" t="s">
        <v>8</v>
      </c>
      <c r="B591" s="1" t="s">
        <v>9</v>
      </c>
      <c r="C591" s="1" t="s">
        <v>10</v>
      </c>
      <c r="D591" s="1" t="s">
        <v>11</v>
      </c>
      <c r="E591" s="1" t="s">
        <v>152</v>
      </c>
      <c r="F591" s="1" t="s">
        <v>12</v>
      </c>
      <c r="G591" s="1" t="s">
        <v>29</v>
      </c>
      <c r="H591" s="1" t="s">
        <v>128</v>
      </c>
      <c r="I591" s="3">
        <v>13862</v>
      </c>
      <c r="J591" s="3">
        <v>0</v>
      </c>
      <c r="K591" s="3">
        <v>13862</v>
      </c>
      <c r="L591" s="3">
        <v>15584.47</v>
      </c>
      <c r="M591" s="3">
        <v>-1722.47</v>
      </c>
      <c r="N591" s="3">
        <v>31055</v>
      </c>
      <c r="O591" s="3">
        <v>0</v>
      </c>
      <c r="P591" s="3">
        <v>31055</v>
      </c>
      <c r="Q591" s="3">
        <v>13763.09</v>
      </c>
      <c r="R591" s="3">
        <v>0</v>
      </c>
      <c r="S591" s="3">
        <v>17291.91</v>
      </c>
      <c r="T591" s="6">
        <f t="shared" si="27"/>
        <v>17193</v>
      </c>
      <c r="U591" s="6">
        <f t="shared" si="28"/>
        <v>15470.53</v>
      </c>
      <c r="V591" s="9">
        <f t="shared" si="29"/>
        <v>3000</v>
      </c>
      <c r="W591" s="9">
        <f>MID(Table1[[#This Row],[Object]],1,2)*100</f>
        <v>3300</v>
      </c>
      <c r="X591" s="6" t="str">
        <f>VLOOKUP(Table1[[#This Row],[Program]],Program!$A$2:$B$269,2,FALSE)</f>
        <v>ACCOUNTING</v>
      </c>
      <c r="Y591" s="6" t="str">
        <f>VLOOKUP(Table1[[#This Row],[2-Digit Object Code]],'Object Codes'!$C$2:$D$861,2,FALSE)</f>
        <v>OASDHI/FICA</v>
      </c>
    </row>
    <row r="592" spans="1:25" x14ac:dyDescent="0.25">
      <c r="A592" s="1" t="s">
        <v>8</v>
      </c>
      <c r="B592" s="1" t="s">
        <v>9</v>
      </c>
      <c r="C592" s="1" t="s">
        <v>10</v>
      </c>
      <c r="D592" s="1" t="s">
        <v>11</v>
      </c>
      <c r="E592" s="1" t="s">
        <v>152</v>
      </c>
      <c r="F592" s="1" t="s">
        <v>12</v>
      </c>
      <c r="G592" s="1" t="s">
        <v>29</v>
      </c>
      <c r="H592" s="1" t="s">
        <v>153</v>
      </c>
      <c r="I592" s="3">
        <v>331</v>
      </c>
      <c r="J592" s="3">
        <v>0</v>
      </c>
      <c r="K592" s="3">
        <v>331</v>
      </c>
      <c r="L592" s="3">
        <v>331.46</v>
      </c>
      <c r="M592" s="3">
        <v>-0.46</v>
      </c>
      <c r="N592" s="3">
        <v>186</v>
      </c>
      <c r="O592" s="3">
        <v>0</v>
      </c>
      <c r="P592" s="3">
        <v>186</v>
      </c>
      <c r="Q592" s="3">
        <v>0.09</v>
      </c>
      <c r="R592" s="3">
        <v>0</v>
      </c>
      <c r="S592" s="3">
        <v>185.91</v>
      </c>
      <c r="T592" s="6">
        <f t="shared" si="27"/>
        <v>-145</v>
      </c>
      <c r="U592" s="6">
        <f t="shared" si="28"/>
        <v>-145.45999999999998</v>
      </c>
      <c r="V592" s="9">
        <f t="shared" si="29"/>
        <v>3000</v>
      </c>
      <c r="W592" s="9">
        <f>MID(Table1[[#This Row],[Object]],1,2)*100</f>
        <v>3300</v>
      </c>
      <c r="X592" s="6" t="str">
        <f>VLOOKUP(Table1[[#This Row],[Program]],Program!$A$2:$B$269,2,FALSE)</f>
        <v>ACCOUNTING</v>
      </c>
      <c r="Y592" s="6" t="str">
        <f>VLOOKUP(Table1[[#This Row],[2-Digit Object Code]],'Object Codes'!$C$2:$D$861,2,FALSE)</f>
        <v>OASDHI/FICA</v>
      </c>
    </row>
    <row r="593" spans="1:25" x14ac:dyDescent="0.25">
      <c r="A593" s="1" t="s">
        <v>8</v>
      </c>
      <c r="B593" s="1" t="s">
        <v>9</v>
      </c>
      <c r="C593" s="1" t="s">
        <v>10</v>
      </c>
      <c r="D593" s="1" t="s">
        <v>11</v>
      </c>
      <c r="E593" s="1" t="s">
        <v>152</v>
      </c>
      <c r="F593" s="1" t="s">
        <v>12</v>
      </c>
      <c r="G593" s="1" t="s">
        <v>29</v>
      </c>
      <c r="H593" s="1" t="s">
        <v>154</v>
      </c>
      <c r="I593" s="3">
        <v>816</v>
      </c>
      <c r="J593" s="3">
        <v>0</v>
      </c>
      <c r="K593" s="3">
        <v>816</v>
      </c>
      <c r="L593" s="3">
        <v>629.5</v>
      </c>
      <c r="M593" s="3">
        <v>186.5</v>
      </c>
      <c r="N593" s="3">
        <v>0</v>
      </c>
      <c r="O593" s="3">
        <v>0</v>
      </c>
      <c r="P593" s="3">
        <v>0</v>
      </c>
      <c r="Q593" s="3">
        <v>0.26</v>
      </c>
      <c r="R593" s="3">
        <v>0</v>
      </c>
      <c r="S593" s="3">
        <v>-0.26</v>
      </c>
      <c r="T593" s="6">
        <f t="shared" si="27"/>
        <v>-816</v>
      </c>
      <c r="U593" s="6">
        <f t="shared" si="28"/>
        <v>-629.5</v>
      </c>
      <c r="V593" s="9">
        <f t="shared" si="29"/>
        <v>3000</v>
      </c>
      <c r="W593" s="9">
        <f>MID(Table1[[#This Row],[Object]],1,2)*100</f>
        <v>3300</v>
      </c>
      <c r="X593" s="6" t="str">
        <f>VLOOKUP(Table1[[#This Row],[Program]],Program!$A$2:$B$269,2,FALSE)</f>
        <v>ACCOUNTING</v>
      </c>
      <c r="Y593" s="6" t="str">
        <f>VLOOKUP(Table1[[#This Row],[2-Digit Object Code]],'Object Codes'!$C$2:$D$861,2,FALSE)</f>
        <v>OASDHI/FICA</v>
      </c>
    </row>
    <row r="594" spans="1:25" x14ac:dyDescent="0.25">
      <c r="A594" s="1" t="s">
        <v>8</v>
      </c>
      <c r="B594" s="1" t="s">
        <v>9</v>
      </c>
      <c r="C594" s="1" t="s">
        <v>10</v>
      </c>
      <c r="D594" s="1" t="s">
        <v>11</v>
      </c>
      <c r="E594" s="1" t="s">
        <v>152</v>
      </c>
      <c r="F594" s="1" t="s">
        <v>12</v>
      </c>
      <c r="G594" s="1" t="s">
        <v>29</v>
      </c>
      <c r="H594" s="1" t="s">
        <v>155</v>
      </c>
      <c r="I594" s="3">
        <v>969</v>
      </c>
      <c r="J594" s="3">
        <v>0</v>
      </c>
      <c r="K594" s="3">
        <v>969</v>
      </c>
      <c r="L594" s="3">
        <v>790.23</v>
      </c>
      <c r="M594" s="3">
        <v>178.77</v>
      </c>
      <c r="N594" s="3">
        <v>0</v>
      </c>
      <c r="O594" s="3">
        <v>0</v>
      </c>
      <c r="P594" s="3">
        <v>0</v>
      </c>
      <c r="Q594" s="3">
        <v>0.61</v>
      </c>
      <c r="R594" s="3">
        <v>0</v>
      </c>
      <c r="S594" s="3">
        <v>-0.61</v>
      </c>
      <c r="T594" s="6">
        <f t="shared" si="27"/>
        <v>-969</v>
      </c>
      <c r="U594" s="6">
        <f t="shared" si="28"/>
        <v>-790.23</v>
      </c>
      <c r="V594" s="9">
        <f t="shared" si="29"/>
        <v>3000</v>
      </c>
      <c r="W594" s="9">
        <f>MID(Table1[[#This Row],[Object]],1,2)*100</f>
        <v>3300</v>
      </c>
      <c r="X594" s="6" t="str">
        <f>VLOOKUP(Table1[[#This Row],[Program]],Program!$A$2:$B$269,2,FALSE)</f>
        <v>ACCOUNTING</v>
      </c>
      <c r="Y594" s="6" t="str">
        <f>VLOOKUP(Table1[[#This Row],[2-Digit Object Code]],'Object Codes'!$C$2:$D$861,2,FALSE)</f>
        <v>OASDHI/FICA</v>
      </c>
    </row>
    <row r="595" spans="1:25" x14ac:dyDescent="0.25">
      <c r="A595" s="1" t="s">
        <v>8</v>
      </c>
      <c r="B595" s="1" t="s">
        <v>9</v>
      </c>
      <c r="C595" s="1" t="s">
        <v>10</v>
      </c>
      <c r="D595" s="1" t="s">
        <v>11</v>
      </c>
      <c r="E595" s="1" t="s">
        <v>152</v>
      </c>
      <c r="F595" s="1" t="s">
        <v>12</v>
      </c>
      <c r="G595" s="1" t="s">
        <v>30</v>
      </c>
      <c r="H595" s="1" t="s">
        <v>128</v>
      </c>
      <c r="I595" s="3">
        <v>3451</v>
      </c>
      <c r="J595" s="3">
        <v>0</v>
      </c>
      <c r="K595" s="3">
        <v>3451</v>
      </c>
      <c r="L595" s="3">
        <v>4841.99</v>
      </c>
      <c r="M595" s="3">
        <v>-1390.99</v>
      </c>
      <c r="N595" s="3">
        <v>11941</v>
      </c>
      <c r="O595" s="3">
        <v>0</v>
      </c>
      <c r="P595" s="3">
        <v>11941</v>
      </c>
      <c r="Q595" s="3">
        <v>5122.8100000000004</v>
      </c>
      <c r="R595" s="3">
        <v>0</v>
      </c>
      <c r="S595" s="3">
        <v>6818.19</v>
      </c>
      <c r="T595" s="6">
        <f t="shared" si="27"/>
        <v>8490</v>
      </c>
      <c r="U595" s="6">
        <f t="shared" si="28"/>
        <v>7099.01</v>
      </c>
      <c r="V595" s="9">
        <f t="shared" si="29"/>
        <v>3000</v>
      </c>
      <c r="W595" s="9">
        <f>MID(Table1[[#This Row],[Object]],1,2)*100</f>
        <v>3300</v>
      </c>
      <c r="X595" s="6" t="str">
        <f>VLOOKUP(Table1[[#This Row],[Program]],Program!$A$2:$B$269,2,FALSE)</f>
        <v>ACCOUNTING</v>
      </c>
      <c r="Y595" s="6" t="str">
        <f>VLOOKUP(Table1[[#This Row],[2-Digit Object Code]],'Object Codes'!$C$2:$D$861,2,FALSE)</f>
        <v>OASDHI/FICA</v>
      </c>
    </row>
    <row r="596" spans="1:25" x14ac:dyDescent="0.25">
      <c r="A596" s="1" t="s">
        <v>8</v>
      </c>
      <c r="B596" s="1" t="s">
        <v>9</v>
      </c>
      <c r="C596" s="1" t="s">
        <v>10</v>
      </c>
      <c r="D596" s="1" t="s">
        <v>11</v>
      </c>
      <c r="E596" s="1" t="s">
        <v>152</v>
      </c>
      <c r="F596" s="1" t="s">
        <v>12</v>
      </c>
      <c r="G596" s="1" t="s">
        <v>30</v>
      </c>
      <c r="H596" s="1" t="s">
        <v>153</v>
      </c>
      <c r="I596" s="3">
        <v>625</v>
      </c>
      <c r="J596" s="3">
        <v>0</v>
      </c>
      <c r="K596" s="3">
        <v>625</v>
      </c>
      <c r="L596" s="3">
        <v>521.65</v>
      </c>
      <c r="M596" s="3">
        <v>103.35</v>
      </c>
      <c r="N596" s="3">
        <v>44</v>
      </c>
      <c r="O596" s="3">
        <v>0</v>
      </c>
      <c r="P596" s="3">
        <v>44</v>
      </c>
      <c r="Q596" s="3">
        <v>5.08</v>
      </c>
      <c r="R596" s="3">
        <v>0</v>
      </c>
      <c r="S596" s="3">
        <v>38.92</v>
      </c>
      <c r="T596" s="6">
        <f t="shared" si="27"/>
        <v>-581</v>
      </c>
      <c r="U596" s="6">
        <f t="shared" si="28"/>
        <v>-477.65</v>
      </c>
      <c r="V596" s="9">
        <f t="shared" si="29"/>
        <v>3000</v>
      </c>
      <c r="W596" s="9">
        <f>MID(Table1[[#This Row],[Object]],1,2)*100</f>
        <v>3300</v>
      </c>
      <c r="X596" s="6" t="str">
        <f>VLOOKUP(Table1[[#This Row],[Program]],Program!$A$2:$B$269,2,FALSE)</f>
        <v>ACCOUNTING</v>
      </c>
      <c r="Y596" s="6" t="str">
        <f>VLOOKUP(Table1[[#This Row],[2-Digit Object Code]],'Object Codes'!$C$2:$D$861,2,FALSE)</f>
        <v>OASDHI/FICA</v>
      </c>
    </row>
    <row r="597" spans="1:25" x14ac:dyDescent="0.25">
      <c r="A597" s="1" t="s">
        <v>8</v>
      </c>
      <c r="B597" s="1" t="s">
        <v>9</v>
      </c>
      <c r="C597" s="1" t="s">
        <v>10</v>
      </c>
      <c r="D597" s="1" t="s">
        <v>11</v>
      </c>
      <c r="E597" s="1" t="s">
        <v>152</v>
      </c>
      <c r="F597" s="1" t="s">
        <v>12</v>
      </c>
      <c r="G597" s="1" t="s">
        <v>30</v>
      </c>
      <c r="H597" s="1" t="s">
        <v>154</v>
      </c>
      <c r="I597" s="3">
        <v>313</v>
      </c>
      <c r="J597" s="3">
        <v>0</v>
      </c>
      <c r="K597" s="3">
        <v>313</v>
      </c>
      <c r="L597" s="3">
        <v>195.62</v>
      </c>
      <c r="M597" s="3">
        <v>117.38</v>
      </c>
      <c r="N597" s="3">
        <v>0</v>
      </c>
      <c r="O597" s="3">
        <v>0</v>
      </c>
      <c r="P597" s="3">
        <v>0</v>
      </c>
      <c r="Q597" s="3">
        <v>1.33</v>
      </c>
      <c r="R597" s="3">
        <v>0</v>
      </c>
      <c r="S597" s="3">
        <v>-1.33</v>
      </c>
      <c r="T597" s="6">
        <f t="shared" si="27"/>
        <v>-313</v>
      </c>
      <c r="U597" s="6">
        <f t="shared" si="28"/>
        <v>-195.62</v>
      </c>
      <c r="V597" s="9">
        <f t="shared" si="29"/>
        <v>3000</v>
      </c>
      <c r="W597" s="9">
        <f>MID(Table1[[#This Row],[Object]],1,2)*100</f>
        <v>3300</v>
      </c>
      <c r="X597" s="6" t="str">
        <f>VLOOKUP(Table1[[#This Row],[Program]],Program!$A$2:$B$269,2,FALSE)</f>
        <v>ACCOUNTING</v>
      </c>
      <c r="Y597" s="6" t="str">
        <f>VLOOKUP(Table1[[#This Row],[2-Digit Object Code]],'Object Codes'!$C$2:$D$861,2,FALSE)</f>
        <v>OASDHI/FICA</v>
      </c>
    </row>
    <row r="598" spans="1:25" x14ac:dyDescent="0.25">
      <c r="A598" s="1" t="s">
        <v>8</v>
      </c>
      <c r="B598" s="1" t="s">
        <v>9</v>
      </c>
      <c r="C598" s="1" t="s">
        <v>10</v>
      </c>
      <c r="D598" s="1" t="s">
        <v>11</v>
      </c>
      <c r="E598" s="1" t="s">
        <v>152</v>
      </c>
      <c r="F598" s="1" t="s">
        <v>12</v>
      </c>
      <c r="G598" s="1" t="s">
        <v>30</v>
      </c>
      <c r="H598" s="1" t="s">
        <v>155</v>
      </c>
      <c r="I598" s="3">
        <v>579</v>
      </c>
      <c r="J598" s="3">
        <v>0</v>
      </c>
      <c r="K598" s="3">
        <v>579</v>
      </c>
      <c r="L598" s="3">
        <v>284.64</v>
      </c>
      <c r="M598" s="3">
        <v>294.36</v>
      </c>
      <c r="N598" s="3">
        <v>0</v>
      </c>
      <c r="O598" s="3">
        <v>0</v>
      </c>
      <c r="P598" s="3">
        <v>0</v>
      </c>
      <c r="Q598" s="3">
        <v>2.67</v>
      </c>
      <c r="R598" s="3">
        <v>0</v>
      </c>
      <c r="S598" s="3">
        <v>-2.67</v>
      </c>
      <c r="T598" s="6">
        <f t="shared" si="27"/>
        <v>-579</v>
      </c>
      <c r="U598" s="6">
        <f t="shared" si="28"/>
        <v>-284.64</v>
      </c>
      <c r="V598" s="9">
        <f t="shared" si="29"/>
        <v>3000</v>
      </c>
      <c r="W598" s="9">
        <f>MID(Table1[[#This Row],[Object]],1,2)*100</f>
        <v>3300</v>
      </c>
      <c r="X598" s="6" t="str">
        <f>VLOOKUP(Table1[[#This Row],[Program]],Program!$A$2:$B$269,2,FALSE)</f>
        <v>ACCOUNTING</v>
      </c>
      <c r="Y598" s="6" t="str">
        <f>VLOOKUP(Table1[[#This Row],[2-Digit Object Code]],'Object Codes'!$C$2:$D$861,2,FALSE)</f>
        <v>OASDHI/FICA</v>
      </c>
    </row>
    <row r="599" spans="1:25" x14ac:dyDescent="0.25">
      <c r="A599" s="1" t="s">
        <v>8</v>
      </c>
      <c r="B599" s="1" t="s">
        <v>9</v>
      </c>
      <c r="C599" s="1" t="s">
        <v>10</v>
      </c>
      <c r="D599" s="1" t="s">
        <v>11</v>
      </c>
      <c r="E599" s="1" t="s">
        <v>152</v>
      </c>
      <c r="F599" s="1" t="s">
        <v>12</v>
      </c>
      <c r="G599" s="1" t="s">
        <v>31</v>
      </c>
      <c r="H599" s="1" t="s">
        <v>128</v>
      </c>
      <c r="I599" s="3">
        <v>0</v>
      </c>
      <c r="J599" s="3">
        <v>0</v>
      </c>
      <c r="K599" s="3">
        <v>0</v>
      </c>
      <c r="L599" s="3">
        <v>21.01</v>
      </c>
      <c r="M599" s="3">
        <v>-21.01</v>
      </c>
      <c r="N599" s="3">
        <v>0</v>
      </c>
      <c r="O599" s="3">
        <v>0</v>
      </c>
      <c r="P599" s="3">
        <v>0</v>
      </c>
      <c r="Q599" s="3">
        <v>182.19</v>
      </c>
      <c r="R599" s="3">
        <v>0</v>
      </c>
      <c r="S599" s="3">
        <v>-182.19</v>
      </c>
      <c r="T599" s="6">
        <f t="shared" si="27"/>
        <v>0</v>
      </c>
      <c r="U599" s="6">
        <f t="shared" si="28"/>
        <v>-21.01</v>
      </c>
      <c r="V599" s="9">
        <f t="shared" si="29"/>
        <v>3000</v>
      </c>
      <c r="W599" s="9">
        <f>MID(Table1[[#This Row],[Object]],1,2)*100</f>
        <v>3300</v>
      </c>
      <c r="X599" s="6" t="str">
        <f>VLOOKUP(Table1[[#This Row],[Program]],Program!$A$2:$B$269,2,FALSE)</f>
        <v>ACCOUNTING</v>
      </c>
      <c r="Y599" s="6" t="str">
        <f>VLOOKUP(Table1[[#This Row],[2-Digit Object Code]],'Object Codes'!$C$2:$D$861,2,FALSE)</f>
        <v>OASDHI/FICA</v>
      </c>
    </row>
    <row r="600" spans="1:25" x14ac:dyDescent="0.25">
      <c r="A600" s="1" t="s">
        <v>8</v>
      </c>
      <c r="B600" s="1" t="s">
        <v>9</v>
      </c>
      <c r="C600" s="1" t="s">
        <v>10</v>
      </c>
      <c r="D600" s="1" t="s">
        <v>11</v>
      </c>
      <c r="E600" s="1" t="s">
        <v>152</v>
      </c>
      <c r="F600" s="1" t="s">
        <v>12</v>
      </c>
      <c r="G600" s="1" t="s">
        <v>78</v>
      </c>
      <c r="H600" s="1" t="s">
        <v>128</v>
      </c>
      <c r="I600" s="3">
        <v>13</v>
      </c>
      <c r="J600" s="3">
        <v>0</v>
      </c>
      <c r="K600" s="3">
        <v>13</v>
      </c>
      <c r="L600" s="3">
        <v>0</v>
      </c>
      <c r="M600" s="3">
        <v>13</v>
      </c>
      <c r="N600" s="3">
        <v>585</v>
      </c>
      <c r="O600" s="3">
        <v>0</v>
      </c>
      <c r="P600" s="3">
        <v>585</v>
      </c>
      <c r="Q600" s="3">
        <v>0</v>
      </c>
      <c r="R600" s="3">
        <v>0</v>
      </c>
      <c r="S600" s="3">
        <v>585</v>
      </c>
      <c r="T600" s="6">
        <f t="shared" si="27"/>
        <v>572</v>
      </c>
      <c r="U600" s="6">
        <f t="shared" si="28"/>
        <v>585</v>
      </c>
      <c r="V600" s="9">
        <f t="shared" si="29"/>
        <v>3000</v>
      </c>
      <c r="W600" s="9">
        <f>MID(Table1[[#This Row],[Object]],1,2)*100</f>
        <v>3400</v>
      </c>
      <c r="X600" s="6" t="str">
        <f>VLOOKUP(Table1[[#This Row],[Program]],Program!$A$2:$B$269,2,FALSE)</f>
        <v>ACCOUNTING</v>
      </c>
      <c r="Y600" s="6" t="str">
        <f>VLOOKUP(Table1[[#This Row],[2-Digit Object Code]],'Object Codes'!$C$2:$D$861,2,FALSE)</f>
        <v>HEALTH AND WELFARE BENEFITS</v>
      </c>
    </row>
    <row r="601" spans="1:25" x14ac:dyDescent="0.25">
      <c r="A601" s="1" t="s">
        <v>8</v>
      </c>
      <c r="B601" s="1" t="s">
        <v>9</v>
      </c>
      <c r="C601" s="1" t="s">
        <v>10</v>
      </c>
      <c r="D601" s="1" t="s">
        <v>11</v>
      </c>
      <c r="E601" s="1" t="s">
        <v>152</v>
      </c>
      <c r="F601" s="1" t="s">
        <v>12</v>
      </c>
      <c r="G601" s="1" t="s">
        <v>32</v>
      </c>
      <c r="H601" s="1" t="s">
        <v>128</v>
      </c>
      <c r="I601" s="3">
        <v>3891</v>
      </c>
      <c r="J601" s="3">
        <v>0</v>
      </c>
      <c r="K601" s="3">
        <v>3891</v>
      </c>
      <c r="L601" s="3">
        <v>4672.16</v>
      </c>
      <c r="M601" s="3">
        <v>-781.16</v>
      </c>
      <c r="N601" s="3">
        <v>11202</v>
      </c>
      <c r="O601" s="3">
        <v>0</v>
      </c>
      <c r="P601" s="3">
        <v>11202</v>
      </c>
      <c r="Q601" s="3">
        <v>4189.99</v>
      </c>
      <c r="R601" s="3">
        <v>0</v>
      </c>
      <c r="S601" s="3">
        <v>7012.01</v>
      </c>
      <c r="T601" s="6">
        <f t="shared" si="27"/>
        <v>7311</v>
      </c>
      <c r="U601" s="6">
        <f t="shared" si="28"/>
        <v>6529.84</v>
      </c>
      <c r="V601" s="9">
        <f t="shared" si="29"/>
        <v>3000</v>
      </c>
      <c r="W601" s="9">
        <f>MID(Table1[[#This Row],[Object]],1,2)*100</f>
        <v>3400</v>
      </c>
      <c r="X601" s="6" t="str">
        <f>VLOOKUP(Table1[[#This Row],[Program]],Program!$A$2:$B$269,2,FALSE)</f>
        <v>ACCOUNTING</v>
      </c>
      <c r="Y601" s="6" t="str">
        <f>VLOOKUP(Table1[[#This Row],[2-Digit Object Code]],'Object Codes'!$C$2:$D$861,2,FALSE)</f>
        <v>HEALTH AND WELFARE BENEFITS</v>
      </c>
    </row>
    <row r="602" spans="1:25" x14ac:dyDescent="0.25">
      <c r="A602" s="1" t="s">
        <v>8</v>
      </c>
      <c r="B602" s="1" t="s">
        <v>9</v>
      </c>
      <c r="C602" s="1" t="s">
        <v>10</v>
      </c>
      <c r="D602" s="1" t="s">
        <v>11</v>
      </c>
      <c r="E602" s="1" t="s">
        <v>152</v>
      </c>
      <c r="F602" s="1" t="s">
        <v>12</v>
      </c>
      <c r="G602" s="1" t="s">
        <v>32</v>
      </c>
      <c r="H602" s="1" t="s">
        <v>153</v>
      </c>
      <c r="I602" s="3">
        <v>549</v>
      </c>
      <c r="J602" s="3">
        <v>0</v>
      </c>
      <c r="K602" s="3">
        <v>549</v>
      </c>
      <c r="L602" s="3">
        <v>448.59</v>
      </c>
      <c r="M602" s="3">
        <v>100.41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6">
        <f t="shared" si="27"/>
        <v>-549</v>
      </c>
      <c r="U602" s="6">
        <f t="shared" si="28"/>
        <v>-448.59</v>
      </c>
      <c r="V602" s="9">
        <f t="shared" si="29"/>
        <v>3000</v>
      </c>
      <c r="W602" s="9">
        <f>MID(Table1[[#This Row],[Object]],1,2)*100</f>
        <v>3400</v>
      </c>
      <c r="X602" s="6" t="str">
        <f>VLOOKUP(Table1[[#This Row],[Program]],Program!$A$2:$B$269,2,FALSE)</f>
        <v>ACCOUNTING</v>
      </c>
      <c r="Y602" s="6" t="str">
        <f>VLOOKUP(Table1[[#This Row],[2-Digit Object Code]],'Object Codes'!$C$2:$D$861,2,FALSE)</f>
        <v>HEALTH AND WELFARE BENEFITS</v>
      </c>
    </row>
    <row r="603" spans="1:25" x14ac:dyDescent="0.25">
      <c r="A603" s="1" t="s">
        <v>8</v>
      </c>
      <c r="B603" s="1" t="s">
        <v>9</v>
      </c>
      <c r="C603" s="1" t="s">
        <v>10</v>
      </c>
      <c r="D603" s="1" t="s">
        <v>11</v>
      </c>
      <c r="E603" s="1" t="s">
        <v>152</v>
      </c>
      <c r="F603" s="1" t="s">
        <v>12</v>
      </c>
      <c r="G603" s="1" t="s">
        <v>32</v>
      </c>
      <c r="H603" s="1" t="s">
        <v>154</v>
      </c>
      <c r="I603" s="3">
        <v>311</v>
      </c>
      <c r="J603" s="3">
        <v>0</v>
      </c>
      <c r="K603" s="3">
        <v>311</v>
      </c>
      <c r="L603" s="3">
        <v>203.21</v>
      </c>
      <c r="M603" s="3">
        <v>107.79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6">
        <f t="shared" si="27"/>
        <v>-311</v>
      </c>
      <c r="U603" s="6">
        <f t="shared" si="28"/>
        <v>-203.21</v>
      </c>
      <c r="V603" s="9">
        <f t="shared" si="29"/>
        <v>3000</v>
      </c>
      <c r="W603" s="9">
        <f>MID(Table1[[#This Row],[Object]],1,2)*100</f>
        <v>3400</v>
      </c>
      <c r="X603" s="6" t="str">
        <f>VLOOKUP(Table1[[#This Row],[Program]],Program!$A$2:$B$269,2,FALSE)</f>
        <v>ACCOUNTING</v>
      </c>
      <c r="Y603" s="6" t="str">
        <f>VLOOKUP(Table1[[#This Row],[2-Digit Object Code]],'Object Codes'!$C$2:$D$861,2,FALSE)</f>
        <v>HEALTH AND WELFARE BENEFITS</v>
      </c>
    </row>
    <row r="604" spans="1:25" x14ac:dyDescent="0.25">
      <c r="A604" s="1" t="s">
        <v>8</v>
      </c>
      <c r="B604" s="1" t="s">
        <v>9</v>
      </c>
      <c r="C604" s="1" t="s">
        <v>10</v>
      </c>
      <c r="D604" s="1" t="s">
        <v>11</v>
      </c>
      <c r="E604" s="1" t="s">
        <v>152</v>
      </c>
      <c r="F604" s="1" t="s">
        <v>12</v>
      </c>
      <c r="G604" s="1" t="s">
        <v>32</v>
      </c>
      <c r="H604" s="1" t="s">
        <v>155</v>
      </c>
      <c r="I604" s="3">
        <v>458</v>
      </c>
      <c r="J604" s="3">
        <v>0</v>
      </c>
      <c r="K604" s="3">
        <v>458</v>
      </c>
      <c r="L604" s="3">
        <v>200.68</v>
      </c>
      <c r="M604" s="3">
        <v>257.32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6">
        <f t="shared" si="27"/>
        <v>-458</v>
      </c>
      <c r="U604" s="6">
        <f t="shared" si="28"/>
        <v>-200.68</v>
      </c>
      <c r="V604" s="9">
        <f t="shared" si="29"/>
        <v>3000</v>
      </c>
      <c r="W604" s="9">
        <f>MID(Table1[[#This Row],[Object]],1,2)*100</f>
        <v>3400</v>
      </c>
      <c r="X604" s="6" t="str">
        <f>VLOOKUP(Table1[[#This Row],[Program]],Program!$A$2:$B$269,2,FALSE)</f>
        <v>ACCOUNTING</v>
      </c>
      <c r="Y604" s="6" t="str">
        <f>VLOOKUP(Table1[[#This Row],[2-Digit Object Code]],'Object Codes'!$C$2:$D$861,2,FALSE)</f>
        <v>HEALTH AND WELFARE BENEFITS</v>
      </c>
    </row>
    <row r="605" spans="1:25" x14ac:dyDescent="0.25">
      <c r="A605" s="1" t="s">
        <v>8</v>
      </c>
      <c r="B605" s="1" t="s">
        <v>9</v>
      </c>
      <c r="C605" s="1" t="s">
        <v>10</v>
      </c>
      <c r="D605" s="1" t="s">
        <v>11</v>
      </c>
      <c r="E605" s="1" t="s">
        <v>152</v>
      </c>
      <c r="F605" s="1" t="s">
        <v>12</v>
      </c>
      <c r="G605" s="1" t="s">
        <v>33</v>
      </c>
      <c r="H605" s="1" t="s">
        <v>128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14031</v>
      </c>
      <c r="O605" s="3">
        <v>0</v>
      </c>
      <c r="P605" s="3">
        <v>14031</v>
      </c>
      <c r="Q605" s="3">
        <v>0</v>
      </c>
      <c r="R605" s="3">
        <v>0</v>
      </c>
      <c r="S605" s="3">
        <v>14031</v>
      </c>
      <c r="T605" s="6">
        <f t="shared" si="27"/>
        <v>14031</v>
      </c>
      <c r="U605" s="6">
        <f t="shared" si="28"/>
        <v>14031</v>
      </c>
      <c r="V605" s="9">
        <f t="shared" si="29"/>
        <v>3000</v>
      </c>
      <c r="W605" s="9">
        <f>MID(Table1[[#This Row],[Object]],1,2)*100</f>
        <v>3400</v>
      </c>
      <c r="X605" s="6" t="str">
        <f>VLOOKUP(Table1[[#This Row],[Program]],Program!$A$2:$B$269,2,FALSE)</f>
        <v>ACCOUNTING</v>
      </c>
      <c r="Y605" s="6" t="str">
        <f>VLOOKUP(Table1[[#This Row],[2-Digit Object Code]],'Object Codes'!$C$2:$D$861,2,FALSE)</f>
        <v>HEALTH AND WELFARE BENEFITS</v>
      </c>
    </row>
    <row r="606" spans="1:25" x14ac:dyDescent="0.25">
      <c r="A606" s="1" t="s">
        <v>8</v>
      </c>
      <c r="B606" s="1" t="s">
        <v>9</v>
      </c>
      <c r="C606" s="1" t="s">
        <v>10</v>
      </c>
      <c r="D606" s="1" t="s">
        <v>11</v>
      </c>
      <c r="E606" s="1" t="s">
        <v>152</v>
      </c>
      <c r="F606" s="1" t="s">
        <v>12</v>
      </c>
      <c r="G606" s="1" t="s">
        <v>34</v>
      </c>
      <c r="H606" s="1" t="s">
        <v>128</v>
      </c>
      <c r="I606" s="3">
        <v>0</v>
      </c>
      <c r="J606" s="3">
        <v>14000</v>
      </c>
      <c r="K606" s="3">
        <v>14000</v>
      </c>
      <c r="L606" s="3">
        <v>16464.98</v>
      </c>
      <c r="M606" s="3">
        <v>-2464.98</v>
      </c>
      <c r="N606" s="3">
        <v>14898</v>
      </c>
      <c r="O606" s="3">
        <v>0</v>
      </c>
      <c r="P606" s="3">
        <v>14898</v>
      </c>
      <c r="Q606" s="3">
        <v>12415.4</v>
      </c>
      <c r="R606" s="3">
        <v>0</v>
      </c>
      <c r="S606" s="3">
        <v>2482.6</v>
      </c>
      <c r="T606" s="6">
        <f t="shared" si="27"/>
        <v>14898</v>
      </c>
      <c r="U606" s="6">
        <f t="shared" si="28"/>
        <v>-1566.9799999999996</v>
      </c>
      <c r="V606" s="9">
        <f t="shared" si="29"/>
        <v>3000</v>
      </c>
      <c r="W606" s="9">
        <f>MID(Table1[[#This Row],[Object]],1,2)*100</f>
        <v>3400</v>
      </c>
      <c r="X606" s="6" t="str">
        <f>VLOOKUP(Table1[[#This Row],[Program]],Program!$A$2:$B$269,2,FALSE)</f>
        <v>ACCOUNTING</v>
      </c>
      <c r="Y606" s="6" t="str">
        <f>VLOOKUP(Table1[[#This Row],[2-Digit Object Code]],'Object Codes'!$C$2:$D$861,2,FALSE)</f>
        <v>HEALTH AND WELFARE BENEFITS</v>
      </c>
    </row>
    <row r="607" spans="1:25" x14ac:dyDescent="0.25">
      <c r="A607" s="1" t="s">
        <v>8</v>
      </c>
      <c r="B607" s="1" t="s">
        <v>9</v>
      </c>
      <c r="C607" s="1" t="s">
        <v>10</v>
      </c>
      <c r="D607" s="1" t="s">
        <v>11</v>
      </c>
      <c r="E607" s="1" t="s">
        <v>152</v>
      </c>
      <c r="F607" s="1" t="s">
        <v>12</v>
      </c>
      <c r="G607" s="1" t="s">
        <v>35</v>
      </c>
      <c r="H607" s="1" t="s">
        <v>128</v>
      </c>
      <c r="I607" s="3">
        <v>72628</v>
      </c>
      <c r="J607" s="3">
        <v>-14000</v>
      </c>
      <c r="K607" s="3">
        <v>58628</v>
      </c>
      <c r="L607" s="3">
        <v>69379.25</v>
      </c>
      <c r="M607" s="3">
        <v>-10751.25</v>
      </c>
      <c r="N607" s="3">
        <v>128302</v>
      </c>
      <c r="O607" s="3">
        <v>0</v>
      </c>
      <c r="P607" s="3">
        <v>128302</v>
      </c>
      <c r="Q607" s="3">
        <v>47333.42</v>
      </c>
      <c r="R607" s="3">
        <v>0</v>
      </c>
      <c r="S607" s="3">
        <v>80968.58</v>
      </c>
      <c r="T607" s="6">
        <f t="shared" si="27"/>
        <v>55674</v>
      </c>
      <c r="U607" s="6">
        <f t="shared" si="28"/>
        <v>58922.75</v>
      </c>
      <c r="V607" s="9">
        <f t="shared" si="29"/>
        <v>3000</v>
      </c>
      <c r="W607" s="9">
        <f>MID(Table1[[#This Row],[Object]],1,2)*100</f>
        <v>3400</v>
      </c>
      <c r="X607" s="6" t="str">
        <f>VLOOKUP(Table1[[#This Row],[Program]],Program!$A$2:$B$269,2,FALSE)</f>
        <v>ACCOUNTING</v>
      </c>
      <c r="Y607" s="6" t="str">
        <f>VLOOKUP(Table1[[#This Row],[2-Digit Object Code]],'Object Codes'!$C$2:$D$861,2,FALSE)</f>
        <v>HEALTH AND WELFARE BENEFITS</v>
      </c>
    </row>
    <row r="608" spans="1:25" x14ac:dyDescent="0.25">
      <c r="A608" s="1" t="s">
        <v>8</v>
      </c>
      <c r="B608" s="1" t="s">
        <v>9</v>
      </c>
      <c r="C608" s="1" t="s">
        <v>10</v>
      </c>
      <c r="D608" s="1" t="s">
        <v>11</v>
      </c>
      <c r="E608" s="1" t="s">
        <v>152</v>
      </c>
      <c r="F608" s="1" t="s">
        <v>12</v>
      </c>
      <c r="G608" s="1" t="s">
        <v>35</v>
      </c>
      <c r="H608" s="1" t="s">
        <v>153</v>
      </c>
      <c r="I608" s="3">
        <v>7589</v>
      </c>
      <c r="J608" s="3">
        <v>0</v>
      </c>
      <c r="K608" s="3">
        <v>7589</v>
      </c>
      <c r="L608" s="3">
        <v>3516.43</v>
      </c>
      <c r="M608" s="3">
        <v>4072.57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6">
        <f t="shared" si="27"/>
        <v>-7589</v>
      </c>
      <c r="U608" s="6">
        <f t="shared" si="28"/>
        <v>-3516.43</v>
      </c>
      <c r="V608" s="9">
        <f t="shared" si="29"/>
        <v>3000</v>
      </c>
      <c r="W608" s="9">
        <f>MID(Table1[[#This Row],[Object]],1,2)*100</f>
        <v>3400</v>
      </c>
      <c r="X608" s="6" t="str">
        <f>VLOOKUP(Table1[[#This Row],[Program]],Program!$A$2:$B$269,2,FALSE)</f>
        <v>ACCOUNTING</v>
      </c>
      <c r="Y608" s="6" t="str">
        <f>VLOOKUP(Table1[[#This Row],[2-Digit Object Code]],'Object Codes'!$C$2:$D$861,2,FALSE)</f>
        <v>HEALTH AND WELFARE BENEFITS</v>
      </c>
    </row>
    <row r="609" spans="1:25" x14ac:dyDescent="0.25">
      <c r="A609" s="1" t="s">
        <v>8</v>
      </c>
      <c r="B609" s="1" t="s">
        <v>9</v>
      </c>
      <c r="C609" s="1" t="s">
        <v>10</v>
      </c>
      <c r="D609" s="1" t="s">
        <v>11</v>
      </c>
      <c r="E609" s="1" t="s">
        <v>152</v>
      </c>
      <c r="F609" s="1" t="s">
        <v>12</v>
      </c>
      <c r="G609" s="1" t="s">
        <v>35</v>
      </c>
      <c r="H609" s="1" t="s">
        <v>154</v>
      </c>
      <c r="I609" s="3">
        <v>5399</v>
      </c>
      <c r="J609" s="3">
        <v>0</v>
      </c>
      <c r="K609" s="3">
        <v>5399</v>
      </c>
      <c r="L609" s="3">
        <v>3921.64</v>
      </c>
      <c r="M609" s="3">
        <v>1477.36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6">
        <f t="shared" si="27"/>
        <v>-5399</v>
      </c>
      <c r="U609" s="6">
        <f t="shared" si="28"/>
        <v>-3921.64</v>
      </c>
      <c r="V609" s="9">
        <f t="shared" si="29"/>
        <v>3000</v>
      </c>
      <c r="W609" s="9">
        <f>MID(Table1[[#This Row],[Object]],1,2)*100</f>
        <v>3400</v>
      </c>
      <c r="X609" s="6" t="str">
        <f>VLOOKUP(Table1[[#This Row],[Program]],Program!$A$2:$B$269,2,FALSE)</f>
        <v>ACCOUNTING</v>
      </c>
      <c r="Y609" s="6" t="str">
        <f>VLOOKUP(Table1[[#This Row],[2-Digit Object Code]],'Object Codes'!$C$2:$D$861,2,FALSE)</f>
        <v>HEALTH AND WELFARE BENEFITS</v>
      </c>
    </row>
    <row r="610" spans="1:25" x14ac:dyDescent="0.25">
      <c r="A610" s="1" t="s">
        <v>8</v>
      </c>
      <c r="B610" s="1" t="s">
        <v>9</v>
      </c>
      <c r="C610" s="1" t="s">
        <v>10</v>
      </c>
      <c r="D610" s="1" t="s">
        <v>11</v>
      </c>
      <c r="E610" s="1" t="s">
        <v>152</v>
      </c>
      <c r="F610" s="1" t="s">
        <v>12</v>
      </c>
      <c r="G610" s="1" t="s">
        <v>35</v>
      </c>
      <c r="H610" s="1" t="s">
        <v>155</v>
      </c>
      <c r="I610" s="3">
        <v>9107</v>
      </c>
      <c r="J610" s="3">
        <v>0</v>
      </c>
      <c r="K610" s="3">
        <v>9107</v>
      </c>
      <c r="L610" s="3">
        <v>5538.73</v>
      </c>
      <c r="M610" s="3">
        <v>3568.27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6">
        <f t="shared" si="27"/>
        <v>-9107</v>
      </c>
      <c r="U610" s="6">
        <f t="shared" si="28"/>
        <v>-5538.73</v>
      </c>
      <c r="V610" s="9">
        <f t="shared" si="29"/>
        <v>3000</v>
      </c>
      <c r="W610" s="9">
        <f>MID(Table1[[#This Row],[Object]],1,2)*100</f>
        <v>3400</v>
      </c>
      <c r="X610" s="6" t="str">
        <f>VLOOKUP(Table1[[#This Row],[Program]],Program!$A$2:$B$269,2,FALSE)</f>
        <v>ACCOUNTING</v>
      </c>
      <c r="Y610" s="6" t="str">
        <f>VLOOKUP(Table1[[#This Row],[2-Digit Object Code]],'Object Codes'!$C$2:$D$861,2,FALSE)</f>
        <v>HEALTH AND WELFARE BENEFITS</v>
      </c>
    </row>
    <row r="611" spans="1:25" x14ac:dyDescent="0.25">
      <c r="A611" s="1" t="s">
        <v>8</v>
      </c>
      <c r="B611" s="1" t="s">
        <v>9</v>
      </c>
      <c r="C611" s="1" t="s">
        <v>10</v>
      </c>
      <c r="D611" s="1" t="s">
        <v>11</v>
      </c>
      <c r="E611" s="1" t="s">
        <v>152</v>
      </c>
      <c r="F611" s="1" t="s">
        <v>12</v>
      </c>
      <c r="G611" s="1" t="s">
        <v>36</v>
      </c>
      <c r="H611" s="1" t="s">
        <v>128</v>
      </c>
      <c r="I611" s="3">
        <v>1153</v>
      </c>
      <c r="J611" s="3">
        <v>0</v>
      </c>
      <c r="K611" s="3">
        <v>1153</v>
      </c>
      <c r="L611" s="3">
        <v>1184.43</v>
      </c>
      <c r="M611" s="3">
        <v>-31.43</v>
      </c>
      <c r="N611" s="3">
        <v>2314</v>
      </c>
      <c r="O611" s="3">
        <v>0</v>
      </c>
      <c r="P611" s="3">
        <v>2314</v>
      </c>
      <c r="Q611" s="3">
        <v>803.11</v>
      </c>
      <c r="R611" s="3">
        <v>0</v>
      </c>
      <c r="S611" s="3">
        <v>1510.89</v>
      </c>
      <c r="T611" s="6">
        <f t="shared" si="27"/>
        <v>1161</v>
      </c>
      <c r="U611" s="6">
        <f t="shared" si="28"/>
        <v>1129.57</v>
      </c>
      <c r="V611" s="9">
        <f t="shared" si="29"/>
        <v>3000</v>
      </c>
      <c r="W611" s="9">
        <f>MID(Table1[[#This Row],[Object]],1,2)*100</f>
        <v>3400</v>
      </c>
      <c r="X611" s="6" t="str">
        <f>VLOOKUP(Table1[[#This Row],[Program]],Program!$A$2:$B$269,2,FALSE)</f>
        <v>ACCOUNTING</v>
      </c>
      <c r="Y611" s="6" t="str">
        <f>VLOOKUP(Table1[[#This Row],[2-Digit Object Code]],'Object Codes'!$C$2:$D$861,2,FALSE)</f>
        <v>HEALTH AND WELFARE BENEFITS</v>
      </c>
    </row>
    <row r="612" spans="1:25" x14ac:dyDescent="0.25">
      <c r="A612" s="1" t="s">
        <v>8</v>
      </c>
      <c r="B612" s="1" t="s">
        <v>9</v>
      </c>
      <c r="C612" s="1" t="s">
        <v>10</v>
      </c>
      <c r="D612" s="1" t="s">
        <v>11</v>
      </c>
      <c r="E612" s="1" t="s">
        <v>152</v>
      </c>
      <c r="F612" s="1" t="s">
        <v>12</v>
      </c>
      <c r="G612" s="1" t="s">
        <v>36</v>
      </c>
      <c r="H612" s="1" t="s">
        <v>153</v>
      </c>
      <c r="I612" s="3">
        <v>123</v>
      </c>
      <c r="J612" s="3">
        <v>0</v>
      </c>
      <c r="K612" s="3">
        <v>123</v>
      </c>
      <c r="L612" s="3">
        <v>105</v>
      </c>
      <c r="M612" s="3">
        <v>18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6">
        <f t="shared" si="27"/>
        <v>-123</v>
      </c>
      <c r="U612" s="6">
        <f t="shared" si="28"/>
        <v>-105</v>
      </c>
      <c r="V612" s="9">
        <f t="shared" si="29"/>
        <v>3000</v>
      </c>
      <c r="W612" s="9">
        <f>MID(Table1[[#This Row],[Object]],1,2)*100</f>
        <v>3400</v>
      </c>
      <c r="X612" s="6" t="str">
        <f>VLOOKUP(Table1[[#This Row],[Program]],Program!$A$2:$B$269,2,FALSE)</f>
        <v>ACCOUNTING</v>
      </c>
      <c r="Y612" s="6" t="str">
        <f>VLOOKUP(Table1[[#This Row],[2-Digit Object Code]],'Object Codes'!$C$2:$D$861,2,FALSE)</f>
        <v>HEALTH AND WELFARE BENEFITS</v>
      </c>
    </row>
    <row r="613" spans="1:25" x14ac:dyDescent="0.25">
      <c r="A613" s="1" t="s">
        <v>8</v>
      </c>
      <c r="B613" s="1" t="s">
        <v>9</v>
      </c>
      <c r="C613" s="1" t="s">
        <v>10</v>
      </c>
      <c r="D613" s="1" t="s">
        <v>11</v>
      </c>
      <c r="E613" s="1" t="s">
        <v>152</v>
      </c>
      <c r="F613" s="1" t="s">
        <v>12</v>
      </c>
      <c r="G613" s="1" t="s">
        <v>36</v>
      </c>
      <c r="H613" s="1" t="s">
        <v>154</v>
      </c>
      <c r="I613" s="3">
        <v>86</v>
      </c>
      <c r="J613" s="3">
        <v>0</v>
      </c>
      <c r="K613" s="3">
        <v>86</v>
      </c>
      <c r="L613" s="3">
        <v>60.99</v>
      </c>
      <c r="M613" s="3">
        <v>25.01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6">
        <f t="shared" si="27"/>
        <v>-86</v>
      </c>
      <c r="U613" s="6">
        <f t="shared" si="28"/>
        <v>-60.99</v>
      </c>
      <c r="V613" s="9">
        <f t="shared" si="29"/>
        <v>3000</v>
      </c>
      <c r="W613" s="9">
        <f>MID(Table1[[#This Row],[Object]],1,2)*100</f>
        <v>3400</v>
      </c>
      <c r="X613" s="6" t="str">
        <f>VLOOKUP(Table1[[#This Row],[Program]],Program!$A$2:$B$269,2,FALSE)</f>
        <v>ACCOUNTING</v>
      </c>
      <c r="Y613" s="6" t="str">
        <f>VLOOKUP(Table1[[#This Row],[2-Digit Object Code]],'Object Codes'!$C$2:$D$861,2,FALSE)</f>
        <v>HEALTH AND WELFARE BENEFITS</v>
      </c>
    </row>
    <row r="614" spans="1:25" x14ac:dyDescent="0.25">
      <c r="A614" s="1" t="s">
        <v>8</v>
      </c>
      <c r="B614" s="1" t="s">
        <v>9</v>
      </c>
      <c r="C614" s="1" t="s">
        <v>10</v>
      </c>
      <c r="D614" s="1" t="s">
        <v>11</v>
      </c>
      <c r="E614" s="1" t="s">
        <v>152</v>
      </c>
      <c r="F614" s="1" t="s">
        <v>12</v>
      </c>
      <c r="G614" s="1" t="s">
        <v>36</v>
      </c>
      <c r="H614" s="1" t="s">
        <v>155</v>
      </c>
      <c r="I614" s="3">
        <v>144</v>
      </c>
      <c r="J614" s="3">
        <v>0</v>
      </c>
      <c r="K614" s="3">
        <v>144</v>
      </c>
      <c r="L614" s="3">
        <v>83.98</v>
      </c>
      <c r="M614" s="3">
        <v>60.02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6">
        <f t="shared" si="27"/>
        <v>-144</v>
      </c>
      <c r="U614" s="6">
        <f t="shared" si="28"/>
        <v>-83.98</v>
      </c>
      <c r="V614" s="9">
        <f t="shared" si="29"/>
        <v>3000</v>
      </c>
      <c r="W614" s="9">
        <f>MID(Table1[[#This Row],[Object]],1,2)*100</f>
        <v>3400</v>
      </c>
      <c r="X614" s="6" t="str">
        <f>VLOOKUP(Table1[[#This Row],[Program]],Program!$A$2:$B$269,2,FALSE)</f>
        <v>ACCOUNTING</v>
      </c>
      <c r="Y614" s="6" t="str">
        <f>VLOOKUP(Table1[[#This Row],[2-Digit Object Code]],'Object Codes'!$C$2:$D$861,2,FALSE)</f>
        <v>HEALTH AND WELFARE BENEFITS</v>
      </c>
    </row>
    <row r="615" spans="1:25" x14ac:dyDescent="0.25">
      <c r="A615" s="1" t="s">
        <v>8</v>
      </c>
      <c r="B615" s="1" t="s">
        <v>9</v>
      </c>
      <c r="C615" s="1" t="s">
        <v>10</v>
      </c>
      <c r="D615" s="1" t="s">
        <v>11</v>
      </c>
      <c r="E615" s="1" t="s">
        <v>152</v>
      </c>
      <c r="F615" s="1" t="s">
        <v>12</v>
      </c>
      <c r="G615" s="1" t="s">
        <v>40</v>
      </c>
      <c r="H615" s="1" t="s">
        <v>128</v>
      </c>
      <c r="I615" s="3">
        <v>7</v>
      </c>
      <c r="J615" s="3">
        <v>0</v>
      </c>
      <c r="K615" s="3">
        <v>7</v>
      </c>
      <c r="L615" s="3">
        <v>40.47</v>
      </c>
      <c r="M615" s="3">
        <v>-33.47</v>
      </c>
      <c r="N615" s="3">
        <v>139</v>
      </c>
      <c r="O615" s="3">
        <v>0</v>
      </c>
      <c r="P615" s="3">
        <v>139</v>
      </c>
      <c r="Q615" s="3">
        <v>57.93</v>
      </c>
      <c r="R615" s="3">
        <v>0</v>
      </c>
      <c r="S615" s="3">
        <v>81.069999999999993</v>
      </c>
      <c r="T615" s="6">
        <f t="shared" si="27"/>
        <v>132</v>
      </c>
      <c r="U615" s="6">
        <f t="shared" si="28"/>
        <v>98.53</v>
      </c>
      <c r="V615" s="9">
        <f t="shared" si="29"/>
        <v>3000</v>
      </c>
      <c r="W615" s="9">
        <f>MID(Table1[[#This Row],[Object]],1,2)*100</f>
        <v>3500</v>
      </c>
      <c r="X615" s="6" t="str">
        <f>VLOOKUP(Table1[[#This Row],[Program]],Program!$A$2:$B$269,2,FALSE)</f>
        <v>ACCOUNTING</v>
      </c>
      <c r="Y615" s="6" t="str">
        <f>VLOOKUP(Table1[[#This Row],[2-Digit Object Code]],'Object Codes'!$C$2:$D$861,2,FALSE)</f>
        <v>STATE UNEMPLOYMENT INSURANCE</v>
      </c>
    </row>
    <row r="616" spans="1:25" x14ac:dyDescent="0.25">
      <c r="A616" s="1" t="s">
        <v>8</v>
      </c>
      <c r="B616" s="1" t="s">
        <v>9</v>
      </c>
      <c r="C616" s="1" t="s">
        <v>10</v>
      </c>
      <c r="D616" s="1" t="s">
        <v>11</v>
      </c>
      <c r="E616" s="1" t="s">
        <v>152</v>
      </c>
      <c r="F616" s="1" t="s">
        <v>12</v>
      </c>
      <c r="G616" s="1" t="s">
        <v>40</v>
      </c>
      <c r="H616" s="1" t="s">
        <v>153</v>
      </c>
      <c r="I616" s="3">
        <v>19</v>
      </c>
      <c r="J616" s="3">
        <v>0</v>
      </c>
      <c r="K616" s="3">
        <v>19</v>
      </c>
      <c r="L616" s="3">
        <v>15.33</v>
      </c>
      <c r="M616" s="3">
        <v>3.67</v>
      </c>
      <c r="N616" s="3">
        <v>0</v>
      </c>
      <c r="O616" s="3">
        <v>0</v>
      </c>
      <c r="P616" s="3">
        <v>0</v>
      </c>
      <c r="Q616" s="3">
        <v>0.17</v>
      </c>
      <c r="R616" s="3">
        <v>0</v>
      </c>
      <c r="S616" s="3">
        <v>-0.17</v>
      </c>
      <c r="T616" s="6">
        <f t="shared" si="27"/>
        <v>-19</v>
      </c>
      <c r="U616" s="6">
        <f t="shared" si="28"/>
        <v>-15.33</v>
      </c>
      <c r="V616" s="9">
        <f t="shared" si="29"/>
        <v>3000</v>
      </c>
      <c r="W616" s="9">
        <f>MID(Table1[[#This Row],[Object]],1,2)*100</f>
        <v>3500</v>
      </c>
      <c r="X616" s="6" t="str">
        <f>VLOOKUP(Table1[[#This Row],[Program]],Program!$A$2:$B$269,2,FALSE)</f>
        <v>ACCOUNTING</v>
      </c>
      <c r="Y616" s="6" t="str">
        <f>VLOOKUP(Table1[[#This Row],[2-Digit Object Code]],'Object Codes'!$C$2:$D$861,2,FALSE)</f>
        <v>STATE UNEMPLOYMENT INSURANCE</v>
      </c>
    </row>
    <row r="617" spans="1:25" x14ac:dyDescent="0.25">
      <c r="A617" s="1" t="s">
        <v>8</v>
      </c>
      <c r="B617" s="1" t="s">
        <v>9</v>
      </c>
      <c r="C617" s="1" t="s">
        <v>10</v>
      </c>
      <c r="D617" s="1" t="s">
        <v>11</v>
      </c>
      <c r="E617" s="1" t="s">
        <v>152</v>
      </c>
      <c r="F617" s="1" t="s">
        <v>12</v>
      </c>
      <c r="G617" s="1" t="s">
        <v>40</v>
      </c>
      <c r="H617" s="1" t="s">
        <v>154</v>
      </c>
      <c r="I617" s="3">
        <v>4</v>
      </c>
      <c r="J617" s="3">
        <v>0</v>
      </c>
      <c r="K617" s="3">
        <v>4</v>
      </c>
      <c r="L617" s="3">
        <v>1.58</v>
      </c>
      <c r="M617" s="3">
        <v>2.42</v>
      </c>
      <c r="N617" s="3">
        <v>0</v>
      </c>
      <c r="O617" s="3">
        <v>0</v>
      </c>
      <c r="P617" s="3">
        <v>0</v>
      </c>
      <c r="Q617" s="3">
        <v>0.04</v>
      </c>
      <c r="R617" s="3">
        <v>0</v>
      </c>
      <c r="S617" s="3">
        <v>-0.04</v>
      </c>
      <c r="T617" s="6">
        <f t="shared" si="27"/>
        <v>-4</v>
      </c>
      <c r="U617" s="6">
        <f t="shared" si="28"/>
        <v>-1.58</v>
      </c>
      <c r="V617" s="9">
        <f t="shared" si="29"/>
        <v>3000</v>
      </c>
      <c r="W617" s="9">
        <f>MID(Table1[[#This Row],[Object]],1,2)*100</f>
        <v>3500</v>
      </c>
      <c r="X617" s="6" t="str">
        <f>VLOOKUP(Table1[[#This Row],[Program]],Program!$A$2:$B$269,2,FALSE)</f>
        <v>ACCOUNTING</v>
      </c>
      <c r="Y617" s="6" t="str">
        <f>VLOOKUP(Table1[[#This Row],[2-Digit Object Code]],'Object Codes'!$C$2:$D$861,2,FALSE)</f>
        <v>STATE UNEMPLOYMENT INSURANCE</v>
      </c>
    </row>
    <row r="618" spans="1:25" x14ac:dyDescent="0.25">
      <c r="A618" s="1" t="s">
        <v>8</v>
      </c>
      <c r="B618" s="1" t="s">
        <v>9</v>
      </c>
      <c r="C618" s="1" t="s">
        <v>10</v>
      </c>
      <c r="D618" s="1" t="s">
        <v>11</v>
      </c>
      <c r="E618" s="1" t="s">
        <v>152</v>
      </c>
      <c r="F618" s="1" t="s">
        <v>12</v>
      </c>
      <c r="G618" s="1" t="s">
        <v>40</v>
      </c>
      <c r="H618" s="1" t="s">
        <v>155</v>
      </c>
      <c r="I618" s="3">
        <v>12</v>
      </c>
      <c r="J618" s="3">
        <v>0</v>
      </c>
      <c r="K618" s="3">
        <v>12</v>
      </c>
      <c r="L618" s="3">
        <v>3.44</v>
      </c>
      <c r="M618" s="3">
        <v>8.56</v>
      </c>
      <c r="N618" s="3">
        <v>0</v>
      </c>
      <c r="O618" s="3">
        <v>0</v>
      </c>
      <c r="P618" s="3">
        <v>0</v>
      </c>
      <c r="Q618" s="3">
        <v>0.09</v>
      </c>
      <c r="R618" s="3">
        <v>0</v>
      </c>
      <c r="S618" s="3">
        <v>-0.09</v>
      </c>
      <c r="T618" s="6">
        <f t="shared" si="27"/>
        <v>-12</v>
      </c>
      <c r="U618" s="6">
        <f t="shared" si="28"/>
        <v>-3.44</v>
      </c>
      <c r="V618" s="9">
        <f t="shared" si="29"/>
        <v>3000</v>
      </c>
      <c r="W618" s="9">
        <f>MID(Table1[[#This Row],[Object]],1,2)*100</f>
        <v>3500</v>
      </c>
      <c r="X618" s="6" t="str">
        <f>VLOOKUP(Table1[[#This Row],[Program]],Program!$A$2:$B$269,2,FALSE)</f>
        <v>ACCOUNTING</v>
      </c>
      <c r="Y618" s="6" t="str">
        <f>VLOOKUP(Table1[[#This Row],[2-Digit Object Code]],'Object Codes'!$C$2:$D$861,2,FALSE)</f>
        <v>STATE UNEMPLOYMENT INSURANCE</v>
      </c>
    </row>
    <row r="619" spans="1:25" x14ac:dyDescent="0.25">
      <c r="A619" s="1" t="s">
        <v>8</v>
      </c>
      <c r="B619" s="1" t="s">
        <v>9</v>
      </c>
      <c r="C619" s="1" t="s">
        <v>10</v>
      </c>
      <c r="D619" s="1" t="s">
        <v>11</v>
      </c>
      <c r="E619" s="1" t="s">
        <v>152</v>
      </c>
      <c r="F619" s="1" t="s">
        <v>12</v>
      </c>
      <c r="G619" s="1" t="s">
        <v>41</v>
      </c>
      <c r="H619" s="1" t="s">
        <v>128</v>
      </c>
      <c r="I619" s="3">
        <v>112</v>
      </c>
      <c r="J619" s="3">
        <v>0</v>
      </c>
      <c r="K619" s="3">
        <v>112</v>
      </c>
      <c r="L619" s="3">
        <v>126.4</v>
      </c>
      <c r="M619" s="3">
        <v>-14.4</v>
      </c>
      <c r="N619" s="3">
        <v>273</v>
      </c>
      <c r="O619" s="3">
        <v>0</v>
      </c>
      <c r="P619" s="3">
        <v>273</v>
      </c>
      <c r="Q619" s="3">
        <v>118.74</v>
      </c>
      <c r="R619" s="3">
        <v>0</v>
      </c>
      <c r="S619" s="3">
        <v>154.26</v>
      </c>
      <c r="T619" s="6">
        <f t="shared" si="27"/>
        <v>161</v>
      </c>
      <c r="U619" s="6">
        <f t="shared" si="28"/>
        <v>146.6</v>
      </c>
      <c r="V619" s="9">
        <f t="shared" si="29"/>
        <v>3000</v>
      </c>
      <c r="W619" s="9">
        <f>MID(Table1[[#This Row],[Object]],1,2)*100</f>
        <v>3500</v>
      </c>
      <c r="X619" s="6" t="str">
        <f>VLOOKUP(Table1[[#This Row],[Program]],Program!$A$2:$B$269,2,FALSE)</f>
        <v>ACCOUNTING</v>
      </c>
      <c r="Y619" s="6" t="str">
        <f>VLOOKUP(Table1[[#This Row],[2-Digit Object Code]],'Object Codes'!$C$2:$D$861,2,FALSE)</f>
        <v>STATE UNEMPLOYMENT INSURANCE</v>
      </c>
    </row>
    <row r="620" spans="1:25" x14ac:dyDescent="0.25">
      <c r="A620" s="1" t="s">
        <v>8</v>
      </c>
      <c r="B620" s="1" t="s">
        <v>9</v>
      </c>
      <c r="C620" s="1" t="s">
        <v>10</v>
      </c>
      <c r="D620" s="1" t="s">
        <v>11</v>
      </c>
      <c r="E620" s="1" t="s">
        <v>152</v>
      </c>
      <c r="F620" s="1" t="s">
        <v>12</v>
      </c>
      <c r="G620" s="1" t="s">
        <v>41</v>
      </c>
      <c r="H620" s="1" t="s">
        <v>153</v>
      </c>
      <c r="I620" s="3">
        <v>3</v>
      </c>
      <c r="J620" s="3">
        <v>0</v>
      </c>
      <c r="K620" s="3">
        <v>3</v>
      </c>
      <c r="L620" s="3">
        <v>2.61</v>
      </c>
      <c r="M620" s="3">
        <v>0.39</v>
      </c>
      <c r="N620" s="3">
        <v>2</v>
      </c>
      <c r="O620" s="3">
        <v>0</v>
      </c>
      <c r="P620" s="3">
        <v>2</v>
      </c>
      <c r="Q620" s="3">
        <v>0</v>
      </c>
      <c r="R620" s="3">
        <v>0</v>
      </c>
      <c r="S620" s="3">
        <v>2</v>
      </c>
      <c r="T620" s="6">
        <f t="shared" si="27"/>
        <v>-1</v>
      </c>
      <c r="U620" s="6">
        <f t="shared" si="28"/>
        <v>-0.60999999999999988</v>
      </c>
      <c r="V620" s="9">
        <f t="shared" si="29"/>
        <v>3000</v>
      </c>
      <c r="W620" s="9">
        <f>MID(Table1[[#This Row],[Object]],1,2)*100</f>
        <v>3500</v>
      </c>
      <c r="X620" s="6" t="str">
        <f>VLOOKUP(Table1[[#This Row],[Program]],Program!$A$2:$B$269,2,FALSE)</f>
        <v>ACCOUNTING</v>
      </c>
      <c r="Y620" s="6" t="str">
        <f>VLOOKUP(Table1[[#This Row],[2-Digit Object Code]],'Object Codes'!$C$2:$D$861,2,FALSE)</f>
        <v>STATE UNEMPLOYMENT INSURANCE</v>
      </c>
    </row>
    <row r="621" spans="1:25" x14ac:dyDescent="0.25">
      <c r="A621" s="1" t="s">
        <v>8</v>
      </c>
      <c r="B621" s="1" t="s">
        <v>9</v>
      </c>
      <c r="C621" s="1" t="s">
        <v>10</v>
      </c>
      <c r="D621" s="1" t="s">
        <v>11</v>
      </c>
      <c r="E621" s="1" t="s">
        <v>152</v>
      </c>
      <c r="F621" s="1" t="s">
        <v>12</v>
      </c>
      <c r="G621" s="1" t="s">
        <v>41</v>
      </c>
      <c r="H621" s="1" t="s">
        <v>154</v>
      </c>
      <c r="I621" s="3">
        <v>7</v>
      </c>
      <c r="J621" s="3">
        <v>0</v>
      </c>
      <c r="K621" s="3">
        <v>7</v>
      </c>
      <c r="L621" s="3">
        <v>5.0599999999999996</v>
      </c>
      <c r="M621" s="3">
        <v>1.94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6">
        <f t="shared" si="27"/>
        <v>-7</v>
      </c>
      <c r="U621" s="6">
        <f t="shared" si="28"/>
        <v>-5.0599999999999996</v>
      </c>
      <c r="V621" s="9">
        <f t="shared" si="29"/>
        <v>3000</v>
      </c>
      <c r="W621" s="9">
        <f>MID(Table1[[#This Row],[Object]],1,2)*100</f>
        <v>3500</v>
      </c>
      <c r="X621" s="6" t="str">
        <f>VLOOKUP(Table1[[#This Row],[Program]],Program!$A$2:$B$269,2,FALSE)</f>
        <v>ACCOUNTING</v>
      </c>
      <c r="Y621" s="6" t="str">
        <f>VLOOKUP(Table1[[#This Row],[2-Digit Object Code]],'Object Codes'!$C$2:$D$861,2,FALSE)</f>
        <v>STATE UNEMPLOYMENT INSURANCE</v>
      </c>
    </row>
    <row r="622" spans="1:25" x14ac:dyDescent="0.25">
      <c r="A622" s="1" t="s">
        <v>8</v>
      </c>
      <c r="B622" s="1" t="s">
        <v>9</v>
      </c>
      <c r="C622" s="1" t="s">
        <v>10</v>
      </c>
      <c r="D622" s="1" t="s">
        <v>11</v>
      </c>
      <c r="E622" s="1" t="s">
        <v>152</v>
      </c>
      <c r="F622" s="1" t="s">
        <v>12</v>
      </c>
      <c r="G622" s="1" t="s">
        <v>41</v>
      </c>
      <c r="H622" s="1" t="s">
        <v>155</v>
      </c>
      <c r="I622" s="3">
        <v>8</v>
      </c>
      <c r="J622" s="3">
        <v>0</v>
      </c>
      <c r="K622" s="3">
        <v>8</v>
      </c>
      <c r="L622" s="3">
        <v>6.44</v>
      </c>
      <c r="M622" s="3">
        <v>1.56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6">
        <f t="shared" si="27"/>
        <v>-8</v>
      </c>
      <c r="U622" s="6">
        <f t="shared" si="28"/>
        <v>-6.44</v>
      </c>
      <c r="V622" s="9">
        <f t="shared" si="29"/>
        <v>3000</v>
      </c>
      <c r="W622" s="9">
        <f>MID(Table1[[#This Row],[Object]],1,2)*100</f>
        <v>3500</v>
      </c>
      <c r="X622" s="6" t="str">
        <f>VLOOKUP(Table1[[#This Row],[Program]],Program!$A$2:$B$269,2,FALSE)</f>
        <v>ACCOUNTING</v>
      </c>
      <c r="Y622" s="6" t="str">
        <f>VLOOKUP(Table1[[#This Row],[2-Digit Object Code]],'Object Codes'!$C$2:$D$861,2,FALSE)</f>
        <v>STATE UNEMPLOYMENT INSURANCE</v>
      </c>
    </row>
    <row r="623" spans="1:25" x14ac:dyDescent="0.25">
      <c r="A623" s="1" t="s">
        <v>8</v>
      </c>
      <c r="B623" s="1" t="s">
        <v>9</v>
      </c>
      <c r="C623" s="1" t="s">
        <v>10</v>
      </c>
      <c r="D623" s="1" t="s">
        <v>11</v>
      </c>
      <c r="E623" s="1" t="s">
        <v>152</v>
      </c>
      <c r="F623" s="1" t="s">
        <v>12</v>
      </c>
      <c r="G623" s="1" t="s">
        <v>44</v>
      </c>
      <c r="H623" s="1" t="s">
        <v>128</v>
      </c>
      <c r="I623" s="3">
        <v>240</v>
      </c>
      <c r="J623" s="3">
        <v>0</v>
      </c>
      <c r="K623" s="3">
        <v>240</v>
      </c>
      <c r="L623" s="3">
        <v>1257.5</v>
      </c>
      <c r="M623" s="3">
        <v>-1017.5</v>
      </c>
      <c r="N623" s="3">
        <v>4500</v>
      </c>
      <c r="O623" s="3">
        <v>0</v>
      </c>
      <c r="P623" s="3">
        <v>4500</v>
      </c>
      <c r="Q623" s="3">
        <v>1871.97</v>
      </c>
      <c r="R623" s="3">
        <v>0</v>
      </c>
      <c r="S623" s="3">
        <v>2628.03</v>
      </c>
      <c r="T623" s="6">
        <f t="shared" si="27"/>
        <v>4260</v>
      </c>
      <c r="U623" s="6">
        <f t="shared" si="28"/>
        <v>3242.5</v>
      </c>
      <c r="V623" s="9">
        <f t="shared" si="29"/>
        <v>3000</v>
      </c>
      <c r="W623" s="9">
        <f>MID(Table1[[#This Row],[Object]],1,2)*100</f>
        <v>3600</v>
      </c>
      <c r="X623" s="6" t="str">
        <f>VLOOKUP(Table1[[#This Row],[Program]],Program!$A$2:$B$269,2,FALSE)</f>
        <v>ACCOUNTING</v>
      </c>
      <c r="Y623" s="6" t="str">
        <f>VLOOKUP(Table1[[#This Row],[2-Digit Object Code]],'Object Codes'!$C$2:$D$861,2,FALSE)</f>
        <v>WORKERS COMPENSATION INSURANCE</v>
      </c>
    </row>
    <row r="624" spans="1:25" x14ac:dyDescent="0.25">
      <c r="A624" s="1" t="s">
        <v>8</v>
      </c>
      <c r="B624" s="1" t="s">
        <v>9</v>
      </c>
      <c r="C624" s="1" t="s">
        <v>10</v>
      </c>
      <c r="D624" s="1" t="s">
        <v>11</v>
      </c>
      <c r="E624" s="1" t="s">
        <v>152</v>
      </c>
      <c r="F624" s="1" t="s">
        <v>12</v>
      </c>
      <c r="G624" s="1" t="s">
        <v>44</v>
      </c>
      <c r="H624" s="1" t="s">
        <v>153</v>
      </c>
      <c r="I624" s="3">
        <v>675</v>
      </c>
      <c r="J624" s="3">
        <v>0</v>
      </c>
      <c r="K624" s="3">
        <v>675</v>
      </c>
      <c r="L624" s="3">
        <v>706.25</v>
      </c>
      <c r="M624" s="3">
        <v>-31.25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6">
        <f t="shared" si="27"/>
        <v>-675</v>
      </c>
      <c r="U624" s="6">
        <f t="shared" si="28"/>
        <v>-706.25</v>
      </c>
      <c r="V624" s="9">
        <f t="shared" si="29"/>
        <v>3000</v>
      </c>
      <c r="W624" s="9">
        <f>MID(Table1[[#This Row],[Object]],1,2)*100</f>
        <v>3600</v>
      </c>
      <c r="X624" s="6" t="str">
        <f>VLOOKUP(Table1[[#This Row],[Program]],Program!$A$2:$B$269,2,FALSE)</f>
        <v>ACCOUNTING</v>
      </c>
      <c r="Y624" s="6" t="str">
        <f>VLOOKUP(Table1[[#This Row],[2-Digit Object Code]],'Object Codes'!$C$2:$D$861,2,FALSE)</f>
        <v>WORKERS COMPENSATION INSURANCE</v>
      </c>
    </row>
    <row r="625" spans="1:25" x14ac:dyDescent="0.25">
      <c r="A625" s="1" t="s">
        <v>8</v>
      </c>
      <c r="B625" s="1" t="s">
        <v>9</v>
      </c>
      <c r="C625" s="1" t="s">
        <v>10</v>
      </c>
      <c r="D625" s="1" t="s">
        <v>11</v>
      </c>
      <c r="E625" s="1" t="s">
        <v>152</v>
      </c>
      <c r="F625" s="1" t="s">
        <v>12</v>
      </c>
      <c r="G625" s="1" t="s">
        <v>44</v>
      </c>
      <c r="H625" s="1" t="s">
        <v>154</v>
      </c>
      <c r="I625" s="3">
        <v>150</v>
      </c>
      <c r="J625" s="3">
        <v>0</v>
      </c>
      <c r="K625" s="3">
        <v>150</v>
      </c>
      <c r="L625" s="3">
        <v>50</v>
      </c>
      <c r="M625" s="3">
        <v>100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6">
        <f t="shared" si="27"/>
        <v>-150</v>
      </c>
      <c r="U625" s="6">
        <f t="shared" si="28"/>
        <v>-50</v>
      </c>
      <c r="V625" s="9">
        <f t="shared" si="29"/>
        <v>3000</v>
      </c>
      <c r="W625" s="9">
        <f>MID(Table1[[#This Row],[Object]],1,2)*100</f>
        <v>3600</v>
      </c>
      <c r="X625" s="6" t="str">
        <f>VLOOKUP(Table1[[#This Row],[Program]],Program!$A$2:$B$269,2,FALSE)</f>
        <v>ACCOUNTING</v>
      </c>
      <c r="Y625" s="6" t="str">
        <f>VLOOKUP(Table1[[#This Row],[2-Digit Object Code]],'Object Codes'!$C$2:$D$861,2,FALSE)</f>
        <v>WORKERS COMPENSATION INSURANCE</v>
      </c>
    </row>
    <row r="626" spans="1:25" x14ac:dyDescent="0.25">
      <c r="A626" s="1" t="s">
        <v>8</v>
      </c>
      <c r="B626" s="1" t="s">
        <v>9</v>
      </c>
      <c r="C626" s="1" t="s">
        <v>10</v>
      </c>
      <c r="D626" s="1" t="s">
        <v>11</v>
      </c>
      <c r="E626" s="1" t="s">
        <v>152</v>
      </c>
      <c r="F626" s="1" t="s">
        <v>12</v>
      </c>
      <c r="G626" s="1" t="s">
        <v>44</v>
      </c>
      <c r="H626" s="1" t="s">
        <v>155</v>
      </c>
      <c r="I626" s="3">
        <v>435</v>
      </c>
      <c r="J626" s="3">
        <v>0</v>
      </c>
      <c r="K626" s="3">
        <v>435</v>
      </c>
      <c r="L626" s="3">
        <v>111.25</v>
      </c>
      <c r="M626" s="3">
        <v>323.75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6">
        <f t="shared" si="27"/>
        <v>-435</v>
      </c>
      <c r="U626" s="6">
        <f t="shared" si="28"/>
        <v>-111.25</v>
      </c>
      <c r="V626" s="9">
        <f t="shared" si="29"/>
        <v>3000</v>
      </c>
      <c r="W626" s="9">
        <f>MID(Table1[[#This Row],[Object]],1,2)*100</f>
        <v>3600</v>
      </c>
      <c r="X626" s="6" t="str">
        <f>VLOOKUP(Table1[[#This Row],[Program]],Program!$A$2:$B$269,2,FALSE)</f>
        <v>ACCOUNTING</v>
      </c>
      <c r="Y626" s="6" t="str">
        <f>VLOOKUP(Table1[[#This Row],[2-Digit Object Code]],'Object Codes'!$C$2:$D$861,2,FALSE)</f>
        <v>WORKERS COMPENSATION INSURANCE</v>
      </c>
    </row>
    <row r="627" spans="1:25" x14ac:dyDescent="0.25">
      <c r="A627" s="1" t="s">
        <v>8</v>
      </c>
      <c r="B627" s="1" t="s">
        <v>9</v>
      </c>
      <c r="C627" s="1" t="s">
        <v>10</v>
      </c>
      <c r="D627" s="1" t="s">
        <v>11</v>
      </c>
      <c r="E627" s="1" t="s">
        <v>152</v>
      </c>
      <c r="F627" s="1" t="s">
        <v>12</v>
      </c>
      <c r="G627" s="1" t="s">
        <v>45</v>
      </c>
      <c r="H627" s="1" t="s">
        <v>128</v>
      </c>
      <c r="I627" s="3">
        <v>7800</v>
      </c>
      <c r="J627" s="3">
        <v>0</v>
      </c>
      <c r="K627" s="3">
        <v>7800</v>
      </c>
      <c r="L627" s="3">
        <v>8750</v>
      </c>
      <c r="M627" s="3">
        <v>-950</v>
      </c>
      <c r="N627" s="3">
        <v>15000</v>
      </c>
      <c r="O627" s="3">
        <v>0</v>
      </c>
      <c r="P627" s="3">
        <v>15000</v>
      </c>
      <c r="Q627" s="3">
        <v>5625</v>
      </c>
      <c r="R627" s="3">
        <v>0</v>
      </c>
      <c r="S627" s="3">
        <v>9375</v>
      </c>
      <c r="T627" s="6">
        <f t="shared" si="27"/>
        <v>7200</v>
      </c>
      <c r="U627" s="6">
        <f t="shared" si="28"/>
        <v>6250</v>
      </c>
      <c r="V627" s="9">
        <f t="shared" si="29"/>
        <v>3000</v>
      </c>
      <c r="W627" s="9">
        <f>MID(Table1[[#This Row],[Object]],1,2)*100</f>
        <v>3600</v>
      </c>
      <c r="X627" s="6" t="str">
        <f>VLOOKUP(Table1[[#This Row],[Program]],Program!$A$2:$B$269,2,FALSE)</f>
        <v>ACCOUNTING</v>
      </c>
      <c r="Y627" s="6" t="str">
        <f>VLOOKUP(Table1[[#This Row],[2-Digit Object Code]],'Object Codes'!$C$2:$D$861,2,FALSE)</f>
        <v>WORKERS COMPENSATION INSURANCE</v>
      </c>
    </row>
    <row r="628" spans="1:25" x14ac:dyDescent="0.25">
      <c r="A628" s="1" t="s">
        <v>8</v>
      </c>
      <c r="B628" s="1" t="s">
        <v>9</v>
      </c>
      <c r="C628" s="1" t="s">
        <v>10</v>
      </c>
      <c r="D628" s="1" t="s">
        <v>11</v>
      </c>
      <c r="E628" s="1" t="s">
        <v>152</v>
      </c>
      <c r="F628" s="1" t="s">
        <v>12</v>
      </c>
      <c r="G628" s="1" t="s">
        <v>45</v>
      </c>
      <c r="H628" s="1" t="s">
        <v>153</v>
      </c>
      <c r="I628" s="3">
        <v>180</v>
      </c>
      <c r="J628" s="3">
        <v>0</v>
      </c>
      <c r="K628" s="3">
        <v>180</v>
      </c>
      <c r="L628" s="3">
        <v>150</v>
      </c>
      <c r="M628" s="3">
        <v>30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6">
        <f t="shared" si="27"/>
        <v>-180</v>
      </c>
      <c r="U628" s="6">
        <f t="shared" si="28"/>
        <v>-150</v>
      </c>
      <c r="V628" s="9">
        <f t="shared" si="29"/>
        <v>3000</v>
      </c>
      <c r="W628" s="9">
        <f>MID(Table1[[#This Row],[Object]],1,2)*100</f>
        <v>3600</v>
      </c>
      <c r="X628" s="6" t="str">
        <f>VLOOKUP(Table1[[#This Row],[Program]],Program!$A$2:$B$269,2,FALSE)</f>
        <v>ACCOUNTING</v>
      </c>
      <c r="Y628" s="6" t="str">
        <f>VLOOKUP(Table1[[#This Row],[2-Digit Object Code]],'Object Codes'!$C$2:$D$861,2,FALSE)</f>
        <v>WORKERS COMPENSATION INSURANCE</v>
      </c>
    </row>
    <row r="629" spans="1:25" x14ac:dyDescent="0.25">
      <c r="A629" s="1" t="s">
        <v>8</v>
      </c>
      <c r="B629" s="1" t="s">
        <v>9</v>
      </c>
      <c r="C629" s="1" t="s">
        <v>10</v>
      </c>
      <c r="D629" s="1" t="s">
        <v>11</v>
      </c>
      <c r="E629" s="1" t="s">
        <v>152</v>
      </c>
      <c r="F629" s="1" t="s">
        <v>12</v>
      </c>
      <c r="G629" s="1" t="s">
        <v>45</v>
      </c>
      <c r="H629" s="1" t="s">
        <v>154</v>
      </c>
      <c r="I629" s="3">
        <v>450</v>
      </c>
      <c r="J629" s="3">
        <v>0</v>
      </c>
      <c r="K629" s="3">
        <v>450</v>
      </c>
      <c r="L629" s="3">
        <v>375</v>
      </c>
      <c r="M629" s="3">
        <v>75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6">
        <f t="shared" si="27"/>
        <v>-450</v>
      </c>
      <c r="U629" s="6">
        <f t="shared" si="28"/>
        <v>-375</v>
      </c>
      <c r="V629" s="9">
        <f t="shared" si="29"/>
        <v>3000</v>
      </c>
      <c r="W629" s="9">
        <f>MID(Table1[[#This Row],[Object]],1,2)*100</f>
        <v>3600</v>
      </c>
      <c r="X629" s="6" t="str">
        <f>VLOOKUP(Table1[[#This Row],[Program]],Program!$A$2:$B$269,2,FALSE)</f>
        <v>ACCOUNTING</v>
      </c>
      <c r="Y629" s="6" t="str">
        <f>VLOOKUP(Table1[[#This Row],[2-Digit Object Code]],'Object Codes'!$C$2:$D$861,2,FALSE)</f>
        <v>WORKERS COMPENSATION INSURANCE</v>
      </c>
    </row>
    <row r="630" spans="1:25" x14ac:dyDescent="0.25">
      <c r="A630" s="1" t="s">
        <v>8</v>
      </c>
      <c r="B630" s="1" t="s">
        <v>9</v>
      </c>
      <c r="C630" s="1" t="s">
        <v>10</v>
      </c>
      <c r="D630" s="1" t="s">
        <v>11</v>
      </c>
      <c r="E630" s="1" t="s">
        <v>152</v>
      </c>
      <c r="F630" s="1" t="s">
        <v>12</v>
      </c>
      <c r="G630" s="1" t="s">
        <v>45</v>
      </c>
      <c r="H630" s="1" t="s">
        <v>155</v>
      </c>
      <c r="I630" s="3">
        <v>570</v>
      </c>
      <c r="J630" s="3">
        <v>0</v>
      </c>
      <c r="K630" s="3">
        <v>570</v>
      </c>
      <c r="L630" s="3">
        <v>475</v>
      </c>
      <c r="M630" s="3">
        <v>95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6">
        <f t="shared" si="27"/>
        <v>-570</v>
      </c>
      <c r="U630" s="6">
        <f t="shared" si="28"/>
        <v>-475</v>
      </c>
      <c r="V630" s="9">
        <f t="shared" si="29"/>
        <v>3000</v>
      </c>
      <c r="W630" s="9">
        <f>MID(Table1[[#This Row],[Object]],1,2)*100</f>
        <v>3600</v>
      </c>
      <c r="X630" s="6" t="str">
        <f>VLOOKUP(Table1[[#This Row],[Program]],Program!$A$2:$B$269,2,FALSE)</f>
        <v>ACCOUNTING</v>
      </c>
      <c r="Y630" s="6" t="str">
        <f>VLOOKUP(Table1[[#This Row],[2-Digit Object Code]],'Object Codes'!$C$2:$D$861,2,FALSE)</f>
        <v>WORKERS COMPENSATION INSURANCE</v>
      </c>
    </row>
    <row r="631" spans="1:25" x14ac:dyDescent="0.25">
      <c r="A631" s="1" t="s">
        <v>8</v>
      </c>
      <c r="B631" s="1" t="s">
        <v>9</v>
      </c>
      <c r="C631" s="1" t="s">
        <v>10</v>
      </c>
      <c r="D631" s="1" t="s">
        <v>11</v>
      </c>
      <c r="E631" s="1" t="s">
        <v>152</v>
      </c>
      <c r="F631" s="1" t="s">
        <v>12</v>
      </c>
      <c r="G631" s="1" t="s">
        <v>47</v>
      </c>
      <c r="H631" s="1" t="s">
        <v>128</v>
      </c>
      <c r="I631" s="3">
        <v>8</v>
      </c>
      <c r="J631" s="3">
        <v>0</v>
      </c>
      <c r="K631" s="3">
        <v>8</v>
      </c>
      <c r="L631" s="3">
        <v>41.64</v>
      </c>
      <c r="M631" s="3">
        <v>-33.64</v>
      </c>
      <c r="N631" s="3">
        <v>149</v>
      </c>
      <c r="O631" s="3">
        <v>0</v>
      </c>
      <c r="P631" s="3">
        <v>149</v>
      </c>
      <c r="Q631" s="3">
        <v>62</v>
      </c>
      <c r="R631" s="3">
        <v>0</v>
      </c>
      <c r="S631" s="3">
        <v>87</v>
      </c>
      <c r="T631" s="6">
        <f t="shared" si="27"/>
        <v>141</v>
      </c>
      <c r="U631" s="6">
        <f t="shared" si="28"/>
        <v>107.36</v>
      </c>
      <c r="V631" s="9">
        <f t="shared" si="29"/>
        <v>3000</v>
      </c>
      <c r="W631" s="9">
        <f>MID(Table1[[#This Row],[Object]],1,2)*100</f>
        <v>3900</v>
      </c>
      <c r="X631" s="6" t="str">
        <f>VLOOKUP(Table1[[#This Row],[Program]],Program!$A$2:$B$269,2,FALSE)</f>
        <v>ACCOUNTING</v>
      </c>
      <c r="Y631" s="6" t="str">
        <f>VLOOKUP(Table1[[#This Row],[2-Digit Object Code]],'Object Codes'!$C$2:$D$861,2,FALSE)</f>
        <v>OTHER BENEFITS</v>
      </c>
    </row>
    <row r="632" spans="1:25" x14ac:dyDescent="0.25">
      <c r="A632" s="1" t="s">
        <v>8</v>
      </c>
      <c r="B632" s="1" t="s">
        <v>9</v>
      </c>
      <c r="C632" s="1" t="s">
        <v>10</v>
      </c>
      <c r="D632" s="1" t="s">
        <v>11</v>
      </c>
      <c r="E632" s="1" t="s">
        <v>152</v>
      </c>
      <c r="F632" s="1" t="s">
        <v>12</v>
      </c>
      <c r="G632" s="1" t="s">
        <v>47</v>
      </c>
      <c r="H632" s="1" t="s">
        <v>153</v>
      </c>
      <c r="I632" s="3">
        <v>22</v>
      </c>
      <c r="J632" s="3">
        <v>0</v>
      </c>
      <c r="K632" s="3">
        <v>22</v>
      </c>
      <c r="L632" s="3">
        <v>19.260000000000002</v>
      </c>
      <c r="M632" s="3">
        <v>2.74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6">
        <f t="shared" si="27"/>
        <v>-22</v>
      </c>
      <c r="U632" s="6">
        <f t="shared" si="28"/>
        <v>-19.260000000000002</v>
      </c>
      <c r="V632" s="9">
        <f t="shared" si="29"/>
        <v>3000</v>
      </c>
      <c r="W632" s="9">
        <f>MID(Table1[[#This Row],[Object]],1,2)*100</f>
        <v>3900</v>
      </c>
      <c r="X632" s="6" t="str">
        <f>VLOOKUP(Table1[[#This Row],[Program]],Program!$A$2:$B$269,2,FALSE)</f>
        <v>ACCOUNTING</v>
      </c>
      <c r="Y632" s="6" t="str">
        <f>VLOOKUP(Table1[[#This Row],[2-Digit Object Code]],'Object Codes'!$C$2:$D$861,2,FALSE)</f>
        <v>OTHER BENEFITS</v>
      </c>
    </row>
    <row r="633" spans="1:25" x14ac:dyDescent="0.25">
      <c r="A633" s="1" t="s">
        <v>8</v>
      </c>
      <c r="B633" s="1" t="s">
        <v>9</v>
      </c>
      <c r="C633" s="1" t="s">
        <v>10</v>
      </c>
      <c r="D633" s="1" t="s">
        <v>11</v>
      </c>
      <c r="E633" s="1" t="s">
        <v>152</v>
      </c>
      <c r="F633" s="1" t="s">
        <v>12</v>
      </c>
      <c r="G633" s="1" t="s">
        <v>47</v>
      </c>
      <c r="H633" s="1" t="s">
        <v>154</v>
      </c>
      <c r="I633" s="3">
        <v>5</v>
      </c>
      <c r="J633" s="3">
        <v>0</v>
      </c>
      <c r="K633" s="3">
        <v>5</v>
      </c>
      <c r="L633" s="3">
        <v>1.67</v>
      </c>
      <c r="M633" s="3">
        <v>3.33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6">
        <f t="shared" si="27"/>
        <v>-5</v>
      </c>
      <c r="U633" s="6">
        <f t="shared" si="28"/>
        <v>-1.67</v>
      </c>
      <c r="V633" s="9">
        <f t="shared" si="29"/>
        <v>3000</v>
      </c>
      <c r="W633" s="9">
        <f>MID(Table1[[#This Row],[Object]],1,2)*100</f>
        <v>3900</v>
      </c>
      <c r="X633" s="6" t="str">
        <f>VLOOKUP(Table1[[#This Row],[Program]],Program!$A$2:$B$269,2,FALSE)</f>
        <v>ACCOUNTING</v>
      </c>
      <c r="Y633" s="6" t="str">
        <f>VLOOKUP(Table1[[#This Row],[2-Digit Object Code]],'Object Codes'!$C$2:$D$861,2,FALSE)</f>
        <v>OTHER BENEFITS</v>
      </c>
    </row>
    <row r="634" spans="1:25" x14ac:dyDescent="0.25">
      <c r="A634" s="1" t="s">
        <v>8</v>
      </c>
      <c r="B634" s="1" t="s">
        <v>9</v>
      </c>
      <c r="C634" s="1" t="s">
        <v>10</v>
      </c>
      <c r="D634" s="1" t="s">
        <v>11</v>
      </c>
      <c r="E634" s="1" t="s">
        <v>152</v>
      </c>
      <c r="F634" s="1" t="s">
        <v>12</v>
      </c>
      <c r="G634" s="1" t="s">
        <v>47</v>
      </c>
      <c r="H634" s="1" t="s">
        <v>155</v>
      </c>
      <c r="I634" s="3">
        <v>14</v>
      </c>
      <c r="J634" s="3">
        <v>0</v>
      </c>
      <c r="K634" s="3">
        <v>14</v>
      </c>
      <c r="L634" s="3">
        <v>3.67</v>
      </c>
      <c r="M634" s="3">
        <v>10.33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6">
        <f t="shared" si="27"/>
        <v>-14</v>
      </c>
      <c r="U634" s="6">
        <f t="shared" si="28"/>
        <v>-3.67</v>
      </c>
      <c r="V634" s="9">
        <f t="shared" si="29"/>
        <v>3000</v>
      </c>
      <c r="W634" s="9">
        <f>MID(Table1[[#This Row],[Object]],1,2)*100</f>
        <v>3900</v>
      </c>
      <c r="X634" s="6" t="str">
        <f>VLOOKUP(Table1[[#This Row],[Program]],Program!$A$2:$B$269,2,FALSE)</f>
        <v>ACCOUNTING</v>
      </c>
      <c r="Y634" s="6" t="str">
        <f>VLOOKUP(Table1[[#This Row],[2-Digit Object Code]],'Object Codes'!$C$2:$D$861,2,FALSE)</f>
        <v>OTHER BENEFITS</v>
      </c>
    </row>
    <row r="635" spans="1:25" x14ac:dyDescent="0.25">
      <c r="A635" s="1" t="s">
        <v>8</v>
      </c>
      <c r="B635" s="1" t="s">
        <v>9</v>
      </c>
      <c r="C635" s="1" t="s">
        <v>10</v>
      </c>
      <c r="D635" s="1" t="s">
        <v>11</v>
      </c>
      <c r="E635" s="1" t="s">
        <v>152</v>
      </c>
      <c r="F635" s="1" t="s">
        <v>12</v>
      </c>
      <c r="G635" s="1" t="s">
        <v>48</v>
      </c>
      <c r="H635" s="1" t="s">
        <v>128</v>
      </c>
      <c r="I635" s="3">
        <v>258</v>
      </c>
      <c r="J635" s="3">
        <v>0</v>
      </c>
      <c r="K635" s="3">
        <v>258</v>
      </c>
      <c r="L635" s="3">
        <v>289.82</v>
      </c>
      <c r="M635" s="3">
        <v>-31.82</v>
      </c>
      <c r="N635" s="3">
        <v>497</v>
      </c>
      <c r="O635" s="3">
        <v>0</v>
      </c>
      <c r="P635" s="3">
        <v>497</v>
      </c>
      <c r="Q635" s="3">
        <v>186.3</v>
      </c>
      <c r="R635" s="3">
        <v>0</v>
      </c>
      <c r="S635" s="3">
        <v>310.7</v>
      </c>
      <c r="T635" s="6">
        <f t="shared" si="27"/>
        <v>239</v>
      </c>
      <c r="U635" s="6">
        <f t="shared" si="28"/>
        <v>207.18</v>
      </c>
      <c r="V635" s="9">
        <f t="shared" si="29"/>
        <v>3000</v>
      </c>
      <c r="W635" s="9">
        <f>MID(Table1[[#This Row],[Object]],1,2)*100</f>
        <v>3900</v>
      </c>
      <c r="X635" s="6" t="str">
        <f>VLOOKUP(Table1[[#This Row],[Program]],Program!$A$2:$B$269,2,FALSE)</f>
        <v>ACCOUNTING</v>
      </c>
      <c r="Y635" s="6" t="str">
        <f>VLOOKUP(Table1[[#This Row],[2-Digit Object Code]],'Object Codes'!$C$2:$D$861,2,FALSE)</f>
        <v>OTHER BENEFITS</v>
      </c>
    </row>
    <row r="636" spans="1:25" x14ac:dyDescent="0.25">
      <c r="A636" s="1" t="s">
        <v>8</v>
      </c>
      <c r="B636" s="1" t="s">
        <v>9</v>
      </c>
      <c r="C636" s="1" t="s">
        <v>10</v>
      </c>
      <c r="D636" s="1" t="s">
        <v>11</v>
      </c>
      <c r="E636" s="1" t="s">
        <v>152</v>
      </c>
      <c r="F636" s="1" t="s">
        <v>12</v>
      </c>
      <c r="G636" s="1" t="s">
        <v>48</v>
      </c>
      <c r="H636" s="1" t="s">
        <v>153</v>
      </c>
      <c r="I636" s="3">
        <v>6</v>
      </c>
      <c r="J636" s="3">
        <v>0</v>
      </c>
      <c r="K636" s="3">
        <v>6</v>
      </c>
      <c r="L636" s="3">
        <v>5</v>
      </c>
      <c r="M636" s="3">
        <v>1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6">
        <f t="shared" si="27"/>
        <v>-6</v>
      </c>
      <c r="U636" s="6">
        <f t="shared" si="28"/>
        <v>-5</v>
      </c>
      <c r="V636" s="9">
        <f t="shared" si="29"/>
        <v>3000</v>
      </c>
      <c r="W636" s="9">
        <f>MID(Table1[[#This Row],[Object]],1,2)*100</f>
        <v>3900</v>
      </c>
      <c r="X636" s="6" t="str">
        <f>VLOOKUP(Table1[[#This Row],[Program]],Program!$A$2:$B$269,2,FALSE)</f>
        <v>ACCOUNTING</v>
      </c>
      <c r="Y636" s="6" t="str">
        <f>VLOOKUP(Table1[[#This Row],[2-Digit Object Code]],'Object Codes'!$C$2:$D$861,2,FALSE)</f>
        <v>OTHER BENEFITS</v>
      </c>
    </row>
    <row r="637" spans="1:25" x14ac:dyDescent="0.25">
      <c r="A637" s="1" t="s">
        <v>8</v>
      </c>
      <c r="B637" s="1" t="s">
        <v>9</v>
      </c>
      <c r="C637" s="1" t="s">
        <v>10</v>
      </c>
      <c r="D637" s="1" t="s">
        <v>11</v>
      </c>
      <c r="E637" s="1" t="s">
        <v>152</v>
      </c>
      <c r="F637" s="1" t="s">
        <v>12</v>
      </c>
      <c r="G637" s="1" t="s">
        <v>48</v>
      </c>
      <c r="H637" s="1" t="s">
        <v>154</v>
      </c>
      <c r="I637" s="3">
        <v>15</v>
      </c>
      <c r="J637" s="3">
        <v>0</v>
      </c>
      <c r="K637" s="3">
        <v>15</v>
      </c>
      <c r="L637" s="3">
        <v>12.4</v>
      </c>
      <c r="M637" s="3">
        <v>2.6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6">
        <f t="shared" si="27"/>
        <v>-15</v>
      </c>
      <c r="U637" s="6">
        <f t="shared" si="28"/>
        <v>-12.4</v>
      </c>
      <c r="V637" s="9">
        <f t="shared" si="29"/>
        <v>3000</v>
      </c>
      <c r="W637" s="9">
        <f>MID(Table1[[#This Row],[Object]],1,2)*100</f>
        <v>3900</v>
      </c>
      <c r="X637" s="6" t="str">
        <f>VLOOKUP(Table1[[#This Row],[Program]],Program!$A$2:$B$269,2,FALSE)</f>
        <v>ACCOUNTING</v>
      </c>
      <c r="Y637" s="6" t="str">
        <f>VLOOKUP(Table1[[#This Row],[2-Digit Object Code]],'Object Codes'!$C$2:$D$861,2,FALSE)</f>
        <v>OTHER BENEFITS</v>
      </c>
    </row>
    <row r="638" spans="1:25" x14ac:dyDescent="0.25">
      <c r="A638" s="1" t="s">
        <v>8</v>
      </c>
      <c r="B638" s="1" t="s">
        <v>9</v>
      </c>
      <c r="C638" s="1" t="s">
        <v>10</v>
      </c>
      <c r="D638" s="1" t="s">
        <v>11</v>
      </c>
      <c r="E638" s="1" t="s">
        <v>152</v>
      </c>
      <c r="F638" s="1" t="s">
        <v>12</v>
      </c>
      <c r="G638" s="1" t="s">
        <v>48</v>
      </c>
      <c r="H638" s="1" t="s">
        <v>155</v>
      </c>
      <c r="I638" s="3">
        <v>19</v>
      </c>
      <c r="J638" s="3">
        <v>0</v>
      </c>
      <c r="K638" s="3">
        <v>19</v>
      </c>
      <c r="L638" s="3">
        <v>15.7</v>
      </c>
      <c r="M638" s="3">
        <v>3.3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6">
        <f t="shared" si="27"/>
        <v>-19</v>
      </c>
      <c r="U638" s="6">
        <f t="shared" si="28"/>
        <v>-15.7</v>
      </c>
      <c r="V638" s="9">
        <f t="shared" si="29"/>
        <v>3000</v>
      </c>
      <c r="W638" s="9">
        <f>MID(Table1[[#This Row],[Object]],1,2)*100</f>
        <v>3900</v>
      </c>
      <c r="X638" s="6" t="str">
        <f>VLOOKUP(Table1[[#This Row],[Program]],Program!$A$2:$B$269,2,FALSE)</f>
        <v>ACCOUNTING</v>
      </c>
      <c r="Y638" s="6" t="str">
        <f>VLOOKUP(Table1[[#This Row],[2-Digit Object Code]],'Object Codes'!$C$2:$D$861,2,FALSE)</f>
        <v>OTHER BENEFITS</v>
      </c>
    </row>
    <row r="639" spans="1:25" x14ac:dyDescent="0.25">
      <c r="A639" s="1" t="s">
        <v>8</v>
      </c>
      <c r="B639" s="1" t="s">
        <v>9</v>
      </c>
      <c r="C639" s="1" t="s">
        <v>10</v>
      </c>
      <c r="D639" s="1" t="s">
        <v>11</v>
      </c>
      <c r="E639" s="1" t="s">
        <v>152</v>
      </c>
      <c r="F639" s="1" t="s">
        <v>12</v>
      </c>
      <c r="G639" s="1" t="s">
        <v>50</v>
      </c>
      <c r="H639" s="1" t="s">
        <v>128</v>
      </c>
      <c r="I639" s="3">
        <v>4</v>
      </c>
      <c r="J639" s="3">
        <v>0</v>
      </c>
      <c r="K639" s="3">
        <v>4</v>
      </c>
      <c r="L639" s="3">
        <v>20.12</v>
      </c>
      <c r="M639" s="3">
        <v>-16.12</v>
      </c>
      <c r="N639" s="3">
        <v>72</v>
      </c>
      <c r="O639" s="3">
        <v>0</v>
      </c>
      <c r="P639" s="3">
        <v>72</v>
      </c>
      <c r="Q639" s="3">
        <v>29.95</v>
      </c>
      <c r="R639" s="3">
        <v>0</v>
      </c>
      <c r="S639" s="3">
        <v>42.05</v>
      </c>
      <c r="T639" s="6">
        <f t="shared" si="27"/>
        <v>68</v>
      </c>
      <c r="U639" s="6">
        <f t="shared" si="28"/>
        <v>51.879999999999995</v>
      </c>
      <c r="V639" s="9">
        <f t="shared" si="29"/>
        <v>3000</v>
      </c>
      <c r="W639" s="9">
        <f>MID(Table1[[#This Row],[Object]],1,2)*100</f>
        <v>3900</v>
      </c>
      <c r="X639" s="6" t="str">
        <f>VLOOKUP(Table1[[#This Row],[Program]],Program!$A$2:$B$269,2,FALSE)</f>
        <v>ACCOUNTING</v>
      </c>
      <c r="Y639" s="6" t="str">
        <f>VLOOKUP(Table1[[#This Row],[2-Digit Object Code]],'Object Codes'!$C$2:$D$861,2,FALSE)</f>
        <v>OTHER BENEFITS</v>
      </c>
    </row>
    <row r="640" spans="1:25" x14ac:dyDescent="0.25">
      <c r="A640" s="1" t="s">
        <v>8</v>
      </c>
      <c r="B640" s="1" t="s">
        <v>9</v>
      </c>
      <c r="C640" s="1" t="s">
        <v>10</v>
      </c>
      <c r="D640" s="1" t="s">
        <v>11</v>
      </c>
      <c r="E640" s="1" t="s">
        <v>152</v>
      </c>
      <c r="F640" s="1" t="s">
        <v>12</v>
      </c>
      <c r="G640" s="1" t="s">
        <v>50</v>
      </c>
      <c r="H640" s="1" t="s">
        <v>153</v>
      </c>
      <c r="I640" s="3">
        <v>11</v>
      </c>
      <c r="J640" s="3">
        <v>0</v>
      </c>
      <c r="K640" s="3">
        <v>11</v>
      </c>
      <c r="L640" s="3">
        <v>9.3000000000000007</v>
      </c>
      <c r="M640" s="3">
        <v>1.7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6">
        <f t="shared" si="27"/>
        <v>-11</v>
      </c>
      <c r="U640" s="6">
        <f t="shared" si="28"/>
        <v>-9.3000000000000007</v>
      </c>
      <c r="V640" s="9">
        <f t="shared" si="29"/>
        <v>3000</v>
      </c>
      <c r="W640" s="9">
        <f>MID(Table1[[#This Row],[Object]],1,2)*100</f>
        <v>3900</v>
      </c>
      <c r="X640" s="6" t="str">
        <f>VLOOKUP(Table1[[#This Row],[Program]],Program!$A$2:$B$269,2,FALSE)</f>
        <v>ACCOUNTING</v>
      </c>
      <c r="Y640" s="6" t="str">
        <f>VLOOKUP(Table1[[#This Row],[2-Digit Object Code]],'Object Codes'!$C$2:$D$861,2,FALSE)</f>
        <v>OTHER BENEFITS</v>
      </c>
    </row>
    <row r="641" spans="1:25" x14ac:dyDescent="0.25">
      <c r="A641" s="1" t="s">
        <v>8</v>
      </c>
      <c r="B641" s="1" t="s">
        <v>9</v>
      </c>
      <c r="C641" s="1" t="s">
        <v>10</v>
      </c>
      <c r="D641" s="1" t="s">
        <v>11</v>
      </c>
      <c r="E641" s="1" t="s">
        <v>152</v>
      </c>
      <c r="F641" s="1" t="s">
        <v>12</v>
      </c>
      <c r="G641" s="1" t="s">
        <v>50</v>
      </c>
      <c r="H641" s="1" t="s">
        <v>154</v>
      </c>
      <c r="I641" s="3">
        <v>2</v>
      </c>
      <c r="J641" s="3">
        <v>0</v>
      </c>
      <c r="K641" s="3">
        <v>2</v>
      </c>
      <c r="L641" s="3">
        <v>0.8</v>
      </c>
      <c r="M641" s="3">
        <v>1.2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6">
        <f t="shared" si="27"/>
        <v>-2</v>
      </c>
      <c r="U641" s="6">
        <f t="shared" si="28"/>
        <v>-0.8</v>
      </c>
      <c r="V641" s="9">
        <f t="shared" si="29"/>
        <v>3000</v>
      </c>
      <c r="W641" s="9">
        <f>MID(Table1[[#This Row],[Object]],1,2)*100</f>
        <v>3900</v>
      </c>
      <c r="X641" s="6" t="str">
        <f>VLOOKUP(Table1[[#This Row],[Program]],Program!$A$2:$B$269,2,FALSE)</f>
        <v>ACCOUNTING</v>
      </c>
      <c r="Y641" s="6" t="str">
        <f>VLOOKUP(Table1[[#This Row],[2-Digit Object Code]],'Object Codes'!$C$2:$D$861,2,FALSE)</f>
        <v>OTHER BENEFITS</v>
      </c>
    </row>
    <row r="642" spans="1:25" x14ac:dyDescent="0.25">
      <c r="A642" s="1" t="s">
        <v>8</v>
      </c>
      <c r="B642" s="1" t="s">
        <v>9</v>
      </c>
      <c r="C642" s="1" t="s">
        <v>10</v>
      </c>
      <c r="D642" s="1" t="s">
        <v>11</v>
      </c>
      <c r="E642" s="1" t="s">
        <v>152</v>
      </c>
      <c r="F642" s="1" t="s">
        <v>12</v>
      </c>
      <c r="G642" s="1" t="s">
        <v>50</v>
      </c>
      <c r="H642" s="1" t="s">
        <v>155</v>
      </c>
      <c r="I642" s="3">
        <v>7</v>
      </c>
      <c r="J642" s="3">
        <v>0</v>
      </c>
      <c r="K642" s="3">
        <v>7</v>
      </c>
      <c r="L642" s="3">
        <v>1.78</v>
      </c>
      <c r="M642" s="3">
        <v>5.22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6">
        <f t="shared" ref="T642:T705" si="30">N642-I642</f>
        <v>-7</v>
      </c>
      <c r="U642" s="6">
        <f t="shared" ref="U642:U705" si="31">N642-L642</f>
        <v>-1.78</v>
      </c>
      <c r="V642" s="9">
        <f t="shared" ref="V642:V705" si="32">MID(G642,1,1)*1000</f>
        <v>3000</v>
      </c>
      <c r="W642" s="9">
        <f>MID(Table1[[#This Row],[Object]],1,2)*100</f>
        <v>3900</v>
      </c>
      <c r="X642" s="6" t="str">
        <f>VLOOKUP(Table1[[#This Row],[Program]],Program!$A$2:$B$269,2,FALSE)</f>
        <v>ACCOUNTING</v>
      </c>
      <c r="Y642" s="6" t="str">
        <f>VLOOKUP(Table1[[#This Row],[2-Digit Object Code]],'Object Codes'!$C$2:$D$861,2,FALSE)</f>
        <v>OTHER BENEFITS</v>
      </c>
    </row>
    <row r="643" spans="1:25" x14ac:dyDescent="0.25">
      <c r="A643" s="1" t="s">
        <v>8</v>
      </c>
      <c r="B643" s="1" t="s">
        <v>9</v>
      </c>
      <c r="C643" s="1" t="s">
        <v>10</v>
      </c>
      <c r="D643" s="1" t="s">
        <v>11</v>
      </c>
      <c r="E643" s="1" t="s">
        <v>152</v>
      </c>
      <c r="F643" s="1" t="s">
        <v>12</v>
      </c>
      <c r="G643" s="1" t="s">
        <v>51</v>
      </c>
      <c r="H643" s="1" t="s">
        <v>128</v>
      </c>
      <c r="I643" s="3">
        <v>125</v>
      </c>
      <c r="J643" s="3">
        <v>0</v>
      </c>
      <c r="K643" s="3">
        <v>125</v>
      </c>
      <c r="L643" s="3">
        <v>140</v>
      </c>
      <c r="M643" s="3">
        <v>-15</v>
      </c>
      <c r="N643" s="3">
        <v>240</v>
      </c>
      <c r="O643" s="3">
        <v>0</v>
      </c>
      <c r="P643" s="3">
        <v>240</v>
      </c>
      <c r="Q643" s="3">
        <v>90</v>
      </c>
      <c r="R643" s="3">
        <v>0</v>
      </c>
      <c r="S643" s="3">
        <v>150</v>
      </c>
      <c r="T643" s="6">
        <f t="shared" si="30"/>
        <v>115</v>
      </c>
      <c r="U643" s="6">
        <f t="shared" si="31"/>
        <v>100</v>
      </c>
      <c r="V643" s="9">
        <f t="shared" si="32"/>
        <v>3000</v>
      </c>
      <c r="W643" s="9">
        <f>MID(Table1[[#This Row],[Object]],1,2)*100</f>
        <v>3900</v>
      </c>
      <c r="X643" s="6" t="str">
        <f>VLOOKUP(Table1[[#This Row],[Program]],Program!$A$2:$B$269,2,FALSE)</f>
        <v>ACCOUNTING</v>
      </c>
      <c r="Y643" s="6" t="str">
        <f>VLOOKUP(Table1[[#This Row],[2-Digit Object Code]],'Object Codes'!$C$2:$D$861,2,FALSE)</f>
        <v>OTHER BENEFITS</v>
      </c>
    </row>
    <row r="644" spans="1:25" x14ac:dyDescent="0.25">
      <c r="A644" s="1" t="s">
        <v>8</v>
      </c>
      <c r="B644" s="1" t="s">
        <v>9</v>
      </c>
      <c r="C644" s="1" t="s">
        <v>10</v>
      </c>
      <c r="D644" s="1" t="s">
        <v>11</v>
      </c>
      <c r="E644" s="1" t="s">
        <v>152</v>
      </c>
      <c r="F644" s="1" t="s">
        <v>12</v>
      </c>
      <c r="G644" s="1" t="s">
        <v>51</v>
      </c>
      <c r="H644" s="1" t="s">
        <v>153</v>
      </c>
      <c r="I644" s="3">
        <v>3</v>
      </c>
      <c r="J644" s="3">
        <v>0</v>
      </c>
      <c r="K644" s="3">
        <v>3</v>
      </c>
      <c r="L644" s="3">
        <v>2.4</v>
      </c>
      <c r="M644" s="3">
        <v>0.6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6">
        <f t="shared" si="30"/>
        <v>-3</v>
      </c>
      <c r="U644" s="6">
        <f t="shared" si="31"/>
        <v>-2.4</v>
      </c>
      <c r="V644" s="9">
        <f t="shared" si="32"/>
        <v>3000</v>
      </c>
      <c r="W644" s="9">
        <f>MID(Table1[[#This Row],[Object]],1,2)*100</f>
        <v>3900</v>
      </c>
      <c r="X644" s="6" t="str">
        <f>VLOOKUP(Table1[[#This Row],[Program]],Program!$A$2:$B$269,2,FALSE)</f>
        <v>ACCOUNTING</v>
      </c>
      <c r="Y644" s="6" t="str">
        <f>VLOOKUP(Table1[[#This Row],[2-Digit Object Code]],'Object Codes'!$C$2:$D$861,2,FALSE)</f>
        <v>OTHER BENEFITS</v>
      </c>
    </row>
    <row r="645" spans="1:25" x14ac:dyDescent="0.25">
      <c r="A645" s="1" t="s">
        <v>8</v>
      </c>
      <c r="B645" s="1" t="s">
        <v>9</v>
      </c>
      <c r="C645" s="1" t="s">
        <v>10</v>
      </c>
      <c r="D645" s="1" t="s">
        <v>11</v>
      </c>
      <c r="E645" s="1" t="s">
        <v>152</v>
      </c>
      <c r="F645" s="1" t="s">
        <v>12</v>
      </c>
      <c r="G645" s="1" t="s">
        <v>51</v>
      </c>
      <c r="H645" s="1" t="s">
        <v>154</v>
      </c>
      <c r="I645" s="3">
        <v>7</v>
      </c>
      <c r="J645" s="3">
        <v>0</v>
      </c>
      <c r="K645" s="3">
        <v>7</v>
      </c>
      <c r="L645" s="3">
        <v>6</v>
      </c>
      <c r="M645" s="3">
        <v>1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6">
        <f t="shared" si="30"/>
        <v>-7</v>
      </c>
      <c r="U645" s="6">
        <f t="shared" si="31"/>
        <v>-6</v>
      </c>
      <c r="V645" s="9">
        <f t="shared" si="32"/>
        <v>3000</v>
      </c>
      <c r="W645" s="9">
        <f>MID(Table1[[#This Row],[Object]],1,2)*100</f>
        <v>3900</v>
      </c>
      <c r="X645" s="6" t="str">
        <f>VLOOKUP(Table1[[#This Row],[Program]],Program!$A$2:$B$269,2,FALSE)</f>
        <v>ACCOUNTING</v>
      </c>
      <c r="Y645" s="6" t="str">
        <f>VLOOKUP(Table1[[#This Row],[2-Digit Object Code]],'Object Codes'!$C$2:$D$861,2,FALSE)</f>
        <v>OTHER BENEFITS</v>
      </c>
    </row>
    <row r="646" spans="1:25" x14ac:dyDescent="0.25">
      <c r="A646" s="1" t="s">
        <v>8</v>
      </c>
      <c r="B646" s="1" t="s">
        <v>9</v>
      </c>
      <c r="C646" s="1" t="s">
        <v>10</v>
      </c>
      <c r="D646" s="1" t="s">
        <v>11</v>
      </c>
      <c r="E646" s="1" t="s">
        <v>152</v>
      </c>
      <c r="F646" s="1" t="s">
        <v>12</v>
      </c>
      <c r="G646" s="1" t="s">
        <v>51</v>
      </c>
      <c r="H646" s="1" t="s">
        <v>155</v>
      </c>
      <c r="I646" s="3">
        <v>9</v>
      </c>
      <c r="J646" s="3">
        <v>0</v>
      </c>
      <c r="K646" s="3">
        <v>9</v>
      </c>
      <c r="L646" s="3">
        <v>7.6</v>
      </c>
      <c r="M646" s="3">
        <v>1.4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6">
        <f t="shared" si="30"/>
        <v>-9</v>
      </c>
      <c r="U646" s="6">
        <f t="shared" si="31"/>
        <v>-7.6</v>
      </c>
      <c r="V646" s="9">
        <f t="shared" si="32"/>
        <v>3000</v>
      </c>
      <c r="W646" s="9">
        <f>MID(Table1[[#This Row],[Object]],1,2)*100</f>
        <v>3900</v>
      </c>
      <c r="X646" s="6" t="str">
        <f>VLOOKUP(Table1[[#This Row],[Program]],Program!$A$2:$B$269,2,FALSE)</f>
        <v>ACCOUNTING</v>
      </c>
      <c r="Y646" s="6" t="str">
        <f>VLOOKUP(Table1[[#This Row],[2-Digit Object Code]],'Object Codes'!$C$2:$D$861,2,FALSE)</f>
        <v>OTHER BENEFITS</v>
      </c>
    </row>
    <row r="647" spans="1:25" x14ac:dyDescent="0.25">
      <c r="A647" s="1" t="s">
        <v>8</v>
      </c>
      <c r="B647" s="1" t="s">
        <v>9</v>
      </c>
      <c r="C647" s="1" t="s">
        <v>10</v>
      </c>
      <c r="D647" s="1" t="s">
        <v>11</v>
      </c>
      <c r="E647" s="1" t="s">
        <v>152</v>
      </c>
      <c r="F647" s="1" t="s">
        <v>12</v>
      </c>
      <c r="G647" s="1" t="s">
        <v>121</v>
      </c>
      <c r="H647" s="1" t="s">
        <v>128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2500</v>
      </c>
      <c r="R647" s="3">
        <v>0</v>
      </c>
      <c r="S647" s="3">
        <v>-2500</v>
      </c>
      <c r="T647" s="6">
        <f t="shared" si="30"/>
        <v>0</v>
      </c>
      <c r="U647" s="6">
        <f t="shared" si="31"/>
        <v>0</v>
      </c>
      <c r="V647" s="9">
        <f t="shared" si="32"/>
        <v>3000</v>
      </c>
      <c r="W647" s="9">
        <f>MID(Table1[[#This Row],[Object]],1,2)*100</f>
        <v>3900</v>
      </c>
      <c r="X647" s="6" t="str">
        <f>VLOOKUP(Table1[[#This Row],[Program]],Program!$A$2:$B$269,2,FALSE)</f>
        <v>ACCOUNTING</v>
      </c>
      <c r="Y647" s="6" t="str">
        <f>VLOOKUP(Table1[[#This Row],[2-Digit Object Code]],'Object Codes'!$C$2:$D$861,2,FALSE)</f>
        <v>OTHER BENEFITS</v>
      </c>
    </row>
    <row r="648" spans="1:25" x14ac:dyDescent="0.25">
      <c r="A648" s="1" t="s">
        <v>8</v>
      </c>
      <c r="B648" s="1" t="s">
        <v>9</v>
      </c>
      <c r="C648" s="1" t="s">
        <v>10</v>
      </c>
      <c r="D648" s="1" t="s">
        <v>11</v>
      </c>
      <c r="E648" s="1" t="s">
        <v>152</v>
      </c>
      <c r="F648" s="1" t="s">
        <v>12</v>
      </c>
      <c r="G648" s="1" t="s">
        <v>121</v>
      </c>
      <c r="H648" s="1" t="s">
        <v>153</v>
      </c>
      <c r="I648" s="3">
        <v>0</v>
      </c>
      <c r="J648" s="3">
        <v>0</v>
      </c>
      <c r="K648" s="3">
        <v>0</v>
      </c>
      <c r="L648" s="3">
        <v>1250</v>
      </c>
      <c r="M648" s="3">
        <v>-1250</v>
      </c>
      <c r="N648" s="3">
        <v>3000</v>
      </c>
      <c r="O648" s="3">
        <v>0</v>
      </c>
      <c r="P648" s="3">
        <v>3000</v>
      </c>
      <c r="Q648" s="3">
        <v>0</v>
      </c>
      <c r="R648" s="3">
        <v>0</v>
      </c>
      <c r="S648" s="3">
        <v>3000</v>
      </c>
      <c r="T648" s="6">
        <f t="shared" si="30"/>
        <v>3000</v>
      </c>
      <c r="U648" s="6">
        <f t="shared" si="31"/>
        <v>1750</v>
      </c>
      <c r="V648" s="9">
        <f t="shared" si="32"/>
        <v>3000</v>
      </c>
      <c r="W648" s="9">
        <f>MID(Table1[[#This Row],[Object]],1,2)*100</f>
        <v>3900</v>
      </c>
      <c r="X648" s="6" t="str">
        <f>VLOOKUP(Table1[[#This Row],[Program]],Program!$A$2:$B$269,2,FALSE)</f>
        <v>ACCOUNTING</v>
      </c>
      <c r="Y648" s="6" t="str">
        <f>VLOOKUP(Table1[[#This Row],[2-Digit Object Code]],'Object Codes'!$C$2:$D$861,2,FALSE)</f>
        <v>OTHER BENEFITS</v>
      </c>
    </row>
    <row r="649" spans="1:25" x14ac:dyDescent="0.25">
      <c r="A649" s="1" t="s">
        <v>8</v>
      </c>
      <c r="B649" s="1" t="s">
        <v>9</v>
      </c>
      <c r="C649" s="1" t="s">
        <v>10</v>
      </c>
      <c r="D649" s="1" t="s">
        <v>11</v>
      </c>
      <c r="E649" s="1" t="s">
        <v>152</v>
      </c>
      <c r="F649" s="1" t="s">
        <v>12</v>
      </c>
      <c r="G649" s="1" t="s">
        <v>57</v>
      </c>
      <c r="H649" s="1" t="s">
        <v>132</v>
      </c>
      <c r="I649" s="3">
        <v>3718</v>
      </c>
      <c r="J649" s="3">
        <v>0</v>
      </c>
      <c r="K649" s="3">
        <v>3718</v>
      </c>
      <c r="L649" s="3">
        <v>3648.42</v>
      </c>
      <c r="M649" s="3">
        <v>69.58</v>
      </c>
      <c r="N649" s="3">
        <v>0</v>
      </c>
      <c r="O649" s="3">
        <v>0</v>
      </c>
      <c r="P649" s="3">
        <v>0</v>
      </c>
      <c r="Q649" s="3">
        <v>-3.35</v>
      </c>
      <c r="R649" s="3">
        <v>0</v>
      </c>
      <c r="S649" s="3">
        <v>3.35</v>
      </c>
      <c r="T649" s="6">
        <f t="shared" si="30"/>
        <v>-3718</v>
      </c>
      <c r="U649" s="6">
        <f t="shared" si="31"/>
        <v>-3648.42</v>
      </c>
      <c r="V649" s="9">
        <f t="shared" si="32"/>
        <v>5000</v>
      </c>
      <c r="W649" s="9">
        <f>MID(Table1[[#This Row],[Object]],1,2)*100</f>
        <v>5100</v>
      </c>
      <c r="X649" s="6" t="str">
        <f>VLOOKUP(Table1[[#This Row],[Program]],Program!$A$2:$B$269,2,FALSE)</f>
        <v>ACCOUNTING</v>
      </c>
      <c r="Y649" s="6" t="str">
        <f>VLOOKUP(Table1[[#This Row],[2-Digit Object Code]],'Object Codes'!$C$2:$D$861,2,FALSE)</f>
        <v>PERSON&amp;CONSULTANT SVC-DIST USE</v>
      </c>
    </row>
    <row r="650" spans="1:25" x14ac:dyDescent="0.25">
      <c r="A650" s="1" t="s">
        <v>8</v>
      </c>
      <c r="B650" s="1" t="s">
        <v>9</v>
      </c>
      <c r="C650" s="1" t="s">
        <v>10</v>
      </c>
      <c r="D650" s="1" t="s">
        <v>11</v>
      </c>
      <c r="E650" s="1" t="s">
        <v>152</v>
      </c>
      <c r="F650" s="1" t="s">
        <v>12</v>
      </c>
      <c r="G650" s="1" t="s">
        <v>57</v>
      </c>
      <c r="H650" s="1" t="s">
        <v>128</v>
      </c>
      <c r="I650" s="3">
        <v>169512</v>
      </c>
      <c r="J650" s="3">
        <v>4024.25</v>
      </c>
      <c r="K650" s="3">
        <v>173536.25</v>
      </c>
      <c r="L650" s="3">
        <v>170388.46</v>
      </c>
      <c r="M650" s="3">
        <v>3147.79</v>
      </c>
      <c r="N650" s="3">
        <v>213250</v>
      </c>
      <c r="O650" s="3">
        <v>0</v>
      </c>
      <c r="P650" s="3">
        <v>213250</v>
      </c>
      <c r="Q650" s="3">
        <v>11061.94</v>
      </c>
      <c r="R650" s="3">
        <v>17188.060000000001</v>
      </c>
      <c r="S650" s="3">
        <v>185000</v>
      </c>
      <c r="T650" s="6">
        <f t="shared" si="30"/>
        <v>43738</v>
      </c>
      <c r="U650" s="6">
        <f t="shared" si="31"/>
        <v>42861.540000000008</v>
      </c>
      <c r="V650" s="9">
        <f t="shared" si="32"/>
        <v>5000</v>
      </c>
      <c r="W650" s="9">
        <f>MID(Table1[[#This Row],[Object]],1,2)*100</f>
        <v>5100</v>
      </c>
      <c r="X650" s="6" t="str">
        <f>VLOOKUP(Table1[[#This Row],[Program]],Program!$A$2:$B$269,2,FALSE)</f>
        <v>ACCOUNTING</v>
      </c>
      <c r="Y650" s="6" t="str">
        <f>VLOOKUP(Table1[[#This Row],[2-Digit Object Code]],'Object Codes'!$C$2:$D$861,2,FALSE)</f>
        <v>PERSON&amp;CONSULTANT SVC-DIST USE</v>
      </c>
    </row>
    <row r="651" spans="1:25" x14ac:dyDescent="0.25">
      <c r="A651" s="1" t="s">
        <v>8</v>
      </c>
      <c r="B651" s="1" t="s">
        <v>9</v>
      </c>
      <c r="C651" s="1" t="s">
        <v>10</v>
      </c>
      <c r="D651" s="1" t="s">
        <v>11</v>
      </c>
      <c r="E651" s="1" t="s">
        <v>152</v>
      </c>
      <c r="F651" s="1" t="s">
        <v>12</v>
      </c>
      <c r="G651" s="1" t="s">
        <v>58</v>
      </c>
      <c r="H651" s="1" t="s">
        <v>128</v>
      </c>
      <c r="I651" s="3">
        <v>1000</v>
      </c>
      <c r="J651" s="3">
        <v>4975.75</v>
      </c>
      <c r="K651" s="3">
        <v>5975.75</v>
      </c>
      <c r="L651" s="3">
        <v>3955.36</v>
      </c>
      <c r="M651" s="3">
        <v>2020.39</v>
      </c>
      <c r="N651" s="3">
        <v>9675</v>
      </c>
      <c r="O651" s="3">
        <v>0</v>
      </c>
      <c r="P651" s="3">
        <v>9675</v>
      </c>
      <c r="Q651" s="3">
        <v>3508.82</v>
      </c>
      <c r="R651" s="3">
        <v>978</v>
      </c>
      <c r="S651" s="3">
        <v>5188.18</v>
      </c>
      <c r="T651" s="6">
        <f t="shared" si="30"/>
        <v>8675</v>
      </c>
      <c r="U651" s="6">
        <f t="shared" si="31"/>
        <v>5719.6399999999994</v>
      </c>
      <c r="V651" s="9">
        <f t="shared" si="32"/>
        <v>5000</v>
      </c>
      <c r="W651" s="9">
        <f>MID(Table1[[#This Row],[Object]],1,2)*100</f>
        <v>5200</v>
      </c>
      <c r="X651" s="6" t="str">
        <f>VLOOKUP(Table1[[#This Row],[Program]],Program!$A$2:$B$269,2,FALSE)</f>
        <v>ACCOUNTING</v>
      </c>
      <c r="Y651" s="6" t="str">
        <f>VLOOKUP(Table1[[#This Row],[2-Digit Object Code]],'Object Codes'!$C$2:$D$861,2,FALSE)</f>
        <v>TRAVEL &amp; CONFERENCE EXPENSES</v>
      </c>
    </row>
    <row r="652" spans="1:25" x14ac:dyDescent="0.25">
      <c r="A652" s="1" t="s">
        <v>8</v>
      </c>
      <c r="B652" s="1" t="s">
        <v>9</v>
      </c>
      <c r="C652" s="1" t="s">
        <v>10</v>
      </c>
      <c r="D652" s="1" t="s">
        <v>11</v>
      </c>
      <c r="E652" s="1" t="s">
        <v>152</v>
      </c>
      <c r="F652" s="1" t="s">
        <v>12</v>
      </c>
      <c r="G652" s="1" t="s">
        <v>61</v>
      </c>
      <c r="H652" s="1" t="s">
        <v>128</v>
      </c>
      <c r="I652" s="3">
        <v>0</v>
      </c>
      <c r="J652" s="3">
        <v>0</v>
      </c>
      <c r="K652" s="3">
        <v>0</v>
      </c>
      <c r="L652" s="3">
        <v>130</v>
      </c>
      <c r="M652" s="3">
        <v>-130</v>
      </c>
      <c r="N652" s="3">
        <v>200</v>
      </c>
      <c r="O652" s="3">
        <v>800</v>
      </c>
      <c r="P652" s="3">
        <v>1000</v>
      </c>
      <c r="Q652" s="3">
        <v>500</v>
      </c>
      <c r="R652" s="3">
        <v>0</v>
      </c>
      <c r="S652" s="3">
        <v>500</v>
      </c>
      <c r="T652" s="6">
        <f t="shared" si="30"/>
        <v>200</v>
      </c>
      <c r="U652" s="6">
        <f t="shared" si="31"/>
        <v>70</v>
      </c>
      <c r="V652" s="9">
        <f t="shared" si="32"/>
        <v>5000</v>
      </c>
      <c r="W652" s="9">
        <f>MID(Table1[[#This Row],[Object]],1,2)*100</f>
        <v>5200</v>
      </c>
      <c r="X652" s="6" t="str">
        <f>VLOOKUP(Table1[[#This Row],[Program]],Program!$A$2:$B$269,2,FALSE)</f>
        <v>ACCOUNTING</v>
      </c>
      <c r="Y652" s="6" t="str">
        <f>VLOOKUP(Table1[[#This Row],[2-Digit Object Code]],'Object Codes'!$C$2:$D$861,2,FALSE)</f>
        <v>TRAVEL &amp; CONFERENCE EXPENSES</v>
      </c>
    </row>
    <row r="653" spans="1:25" x14ac:dyDescent="0.25">
      <c r="A653" s="1" t="s">
        <v>8</v>
      </c>
      <c r="B653" s="1" t="s">
        <v>9</v>
      </c>
      <c r="C653" s="1" t="s">
        <v>10</v>
      </c>
      <c r="D653" s="1" t="s">
        <v>11</v>
      </c>
      <c r="E653" s="1" t="s">
        <v>152</v>
      </c>
      <c r="F653" s="1" t="s">
        <v>12</v>
      </c>
      <c r="G653" s="1" t="s">
        <v>61</v>
      </c>
      <c r="H653" s="1" t="s">
        <v>153</v>
      </c>
      <c r="I653" s="3">
        <v>0</v>
      </c>
      <c r="J653" s="3">
        <v>0</v>
      </c>
      <c r="K653" s="3">
        <v>0</v>
      </c>
      <c r="L653" s="3">
        <v>40</v>
      </c>
      <c r="M653" s="3">
        <v>-40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6">
        <f t="shared" si="30"/>
        <v>0</v>
      </c>
      <c r="U653" s="6">
        <f t="shared" si="31"/>
        <v>-40</v>
      </c>
      <c r="V653" s="9">
        <f t="shared" si="32"/>
        <v>5000</v>
      </c>
      <c r="W653" s="9">
        <f>MID(Table1[[#This Row],[Object]],1,2)*100</f>
        <v>5200</v>
      </c>
      <c r="X653" s="6" t="str">
        <f>VLOOKUP(Table1[[#This Row],[Program]],Program!$A$2:$B$269,2,FALSE)</f>
        <v>ACCOUNTING</v>
      </c>
      <c r="Y653" s="6" t="str">
        <f>VLOOKUP(Table1[[#This Row],[2-Digit Object Code]],'Object Codes'!$C$2:$D$861,2,FALSE)</f>
        <v>TRAVEL &amp; CONFERENCE EXPENSES</v>
      </c>
    </row>
    <row r="654" spans="1:25" x14ac:dyDescent="0.25">
      <c r="A654" s="1" t="s">
        <v>8</v>
      </c>
      <c r="B654" s="1" t="s">
        <v>9</v>
      </c>
      <c r="C654" s="1" t="s">
        <v>10</v>
      </c>
      <c r="D654" s="1" t="s">
        <v>11</v>
      </c>
      <c r="E654" s="1" t="s">
        <v>152</v>
      </c>
      <c r="F654" s="1" t="s">
        <v>12</v>
      </c>
      <c r="G654" s="1" t="s">
        <v>61</v>
      </c>
      <c r="H654" s="1" t="s">
        <v>154</v>
      </c>
      <c r="I654" s="3">
        <v>0</v>
      </c>
      <c r="J654" s="3">
        <v>0</v>
      </c>
      <c r="K654" s="3">
        <v>0</v>
      </c>
      <c r="L654" s="3">
        <v>10</v>
      </c>
      <c r="M654" s="3">
        <v>-10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6">
        <f t="shared" si="30"/>
        <v>0</v>
      </c>
      <c r="U654" s="6">
        <f t="shared" si="31"/>
        <v>-10</v>
      </c>
      <c r="V654" s="9">
        <f t="shared" si="32"/>
        <v>5000</v>
      </c>
      <c r="W654" s="9">
        <f>MID(Table1[[#This Row],[Object]],1,2)*100</f>
        <v>5200</v>
      </c>
      <c r="X654" s="6" t="str">
        <f>VLOOKUP(Table1[[#This Row],[Program]],Program!$A$2:$B$269,2,FALSE)</f>
        <v>ACCOUNTING</v>
      </c>
      <c r="Y654" s="6" t="str">
        <f>VLOOKUP(Table1[[#This Row],[2-Digit Object Code]],'Object Codes'!$C$2:$D$861,2,FALSE)</f>
        <v>TRAVEL &amp; CONFERENCE EXPENSES</v>
      </c>
    </row>
    <row r="655" spans="1:25" x14ac:dyDescent="0.25">
      <c r="A655" s="1" t="s">
        <v>8</v>
      </c>
      <c r="B655" s="1" t="s">
        <v>9</v>
      </c>
      <c r="C655" s="1" t="s">
        <v>10</v>
      </c>
      <c r="D655" s="1" t="s">
        <v>11</v>
      </c>
      <c r="E655" s="1" t="s">
        <v>152</v>
      </c>
      <c r="F655" s="1" t="s">
        <v>12</v>
      </c>
      <c r="G655" s="1" t="s">
        <v>61</v>
      </c>
      <c r="H655" s="1" t="s">
        <v>155</v>
      </c>
      <c r="I655" s="3">
        <v>0</v>
      </c>
      <c r="J655" s="3">
        <v>0</v>
      </c>
      <c r="K655" s="3">
        <v>0</v>
      </c>
      <c r="L655" s="3">
        <v>20</v>
      </c>
      <c r="M655" s="3">
        <v>-20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6">
        <f t="shared" si="30"/>
        <v>0</v>
      </c>
      <c r="U655" s="6">
        <f t="shared" si="31"/>
        <v>-20</v>
      </c>
      <c r="V655" s="9">
        <f t="shared" si="32"/>
        <v>5000</v>
      </c>
      <c r="W655" s="9">
        <f>MID(Table1[[#This Row],[Object]],1,2)*100</f>
        <v>5200</v>
      </c>
      <c r="X655" s="6" t="str">
        <f>VLOOKUP(Table1[[#This Row],[Program]],Program!$A$2:$B$269,2,FALSE)</f>
        <v>ACCOUNTING</v>
      </c>
      <c r="Y655" s="6" t="str">
        <f>VLOOKUP(Table1[[#This Row],[2-Digit Object Code]],'Object Codes'!$C$2:$D$861,2,FALSE)</f>
        <v>TRAVEL &amp; CONFERENCE EXPENSES</v>
      </c>
    </row>
    <row r="656" spans="1:25" x14ac:dyDescent="0.25">
      <c r="A656" s="1" t="s">
        <v>8</v>
      </c>
      <c r="B656" s="1" t="s">
        <v>9</v>
      </c>
      <c r="C656" s="1" t="s">
        <v>10</v>
      </c>
      <c r="D656" s="1" t="s">
        <v>11</v>
      </c>
      <c r="E656" s="1" t="s">
        <v>152</v>
      </c>
      <c r="F656" s="1" t="s">
        <v>12</v>
      </c>
      <c r="G656" s="1" t="s">
        <v>62</v>
      </c>
      <c r="H656" s="1" t="s">
        <v>128</v>
      </c>
      <c r="I656" s="3">
        <v>800</v>
      </c>
      <c r="J656" s="3">
        <v>0</v>
      </c>
      <c r="K656" s="3">
        <v>800</v>
      </c>
      <c r="L656" s="3">
        <v>36.67</v>
      </c>
      <c r="M656" s="3">
        <v>763.33</v>
      </c>
      <c r="N656" s="3">
        <v>1300</v>
      </c>
      <c r="O656" s="3">
        <v>0</v>
      </c>
      <c r="P656" s="3">
        <v>1300</v>
      </c>
      <c r="Q656" s="3">
        <v>0</v>
      </c>
      <c r="R656" s="3">
        <v>0</v>
      </c>
      <c r="S656" s="3">
        <v>1300</v>
      </c>
      <c r="T656" s="6">
        <f t="shared" si="30"/>
        <v>500</v>
      </c>
      <c r="U656" s="6">
        <f t="shared" si="31"/>
        <v>1263.33</v>
      </c>
      <c r="V656" s="9">
        <f t="shared" si="32"/>
        <v>5000</v>
      </c>
      <c r="W656" s="9">
        <f>MID(Table1[[#This Row],[Object]],1,2)*100</f>
        <v>5200</v>
      </c>
      <c r="X656" s="6" t="str">
        <f>VLOOKUP(Table1[[#This Row],[Program]],Program!$A$2:$B$269,2,FALSE)</f>
        <v>ACCOUNTING</v>
      </c>
      <c r="Y656" s="6" t="str">
        <f>VLOOKUP(Table1[[#This Row],[2-Digit Object Code]],'Object Codes'!$C$2:$D$861,2,FALSE)</f>
        <v>TRAVEL &amp; CONFERENCE EXPENSES</v>
      </c>
    </row>
    <row r="657" spans="1:25" x14ac:dyDescent="0.25">
      <c r="A657" s="1" t="s">
        <v>8</v>
      </c>
      <c r="B657" s="1" t="s">
        <v>9</v>
      </c>
      <c r="C657" s="1" t="s">
        <v>10</v>
      </c>
      <c r="D657" s="1" t="s">
        <v>11</v>
      </c>
      <c r="E657" s="1" t="s">
        <v>152</v>
      </c>
      <c r="F657" s="1" t="s">
        <v>12</v>
      </c>
      <c r="G657" s="1" t="s">
        <v>64</v>
      </c>
      <c r="H657" s="1" t="s">
        <v>128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1500</v>
      </c>
      <c r="O657" s="3">
        <v>0</v>
      </c>
      <c r="P657" s="3">
        <v>1500</v>
      </c>
      <c r="Q657" s="3">
        <v>0</v>
      </c>
      <c r="R657" s="3">
        <v>0</v>
      </c>
      <c r="S657" s="3">
        <v>1500</v>
      </c>
      <c r="T657" s="6">
        <f t="shared" si="30"/>
        <v>1500</v>
      </c>
      <c r="U657" s="6">
        <f t="shared" si="31"/>
        <v>1500</v>
      </c>
      <c r="V657" s="9">
        <f t="shared" si="32"/>
        <v>5000</v>
      </c>
      <c r="W657" s="9">
        <f>MID(Table1[[#This Row],[Object]],1,2)*100</f>
        <v>5300</v>
      </c>
      <c r="X657" s="6" t="str">
        <f>VLOOKUP(Table1[[#This Row],[Program]],Program!$A$2:$B$269,2,FALSE)</f>
        <v>ACCOUNTING</v>
      </c>
      <c r="Y657" s="6" t="str">
        <f>VLOOKUP(Table1[[#This Row],[2-Digit Object Code]],'Object Codes'!$C$2:$D$861,2,FALSE)</f>
        <v>POST/DUES/MEMBERSHIPS-DIST.USE</v>
      </c>
    </row>
    <row r="658" spans="1:25" x14ac:dyDescent="0.25">
      <c r="A658" s="1" t="s">
        <v>8</v>
      </c>
      <c r="B658" s="1" t="s">
        <v>9</v>
      </c>
      <c r="C658" s="1" t="s">
        <v>10</v>
      </c>
      <c r="D658" s="1" t="s">
        <v>11</v>
      </c>
      <c r="E658" s="1" t="s">
        <v>152</v>
      </c>
      <c r="F658" s="1" t="s">
        <v>12</v>
      </c>
      <c r="G658" s="1" t="s">
        <v>67</v>
      </c>
      <c r="H658" s="1" t="s">
        <v>128</v>
      </c>
      <c r="I658" s="3">
        <v>0</v>
      </c>
      <c r="J658" s="3">
        <v>1400</v>
      </c>
      <c r="K658" s="3">
        <v>1400</v>
      </c>
      <c r="L658" s="3">
        <v>1249</v>
      </c>
      <c r="M658" s="3">
        <v>151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6">
        <f t="shared" si="30"/>
        <v>0</v>
      </c>
      <c r="U658" s="6">
        <f t="shared" si="31"/>
        <v>-1249</v>
      </c>
      <c r="V658" s="9">
        <f t="shared" si="32"/>
        <v>5000</v>
      </c>
      <c r="W658" s="9">
        <f>MID(Table1[[#This Row],[Object]],1,2)*100</f>
        <v>5600</v>
      </c>
      <c r="X658" s="6" t="str">
        <f>VLOOKUP(Table1[[#This Row],[Program]],Program!$A$2:$B$269,2,FALSE)</f>
        <v>ACCOUNTING</v>
      </c>
      <c r="Y658" s="6" t="str">
        <f>VLOOKUP(Table1[[#This Row],[2-Digit Object Code]],'Object Codes'!$C$2:$D$861,2,FALSE)</f>
        <v>RENTS,LEASES&amp;REPAIRS-DIST.USE</v>
      </c>
    </row>
    <row r="659" spans="1:25" x14ac:dyDescent="0.25">
      <c r="A659" s="1" t="s">
        <v>8</v>
      </c>
      <c r="B659" s="1" t="s">
        <v>9</v>
      </c>
      <c r="C659" s="1" t="s">
        <v>10</v>
      </c>
      <c r="D659" s="1" t="s">
        <v>11</v>
      </c>
      <c r="E659" s="1" t="s">
        <v>152</v>
      </c>
      <c r="F659" s="1" t="s">
        <v>12</v>
      </c>
      <c r="G659" s="1" t="s">
        <v>68</v>
      </c>
      <c r="H659" s="1" t="s">
        <v>128</v>
      </c>
      <c r="I659" s="3">
        <v>120700</v>
      </c>
      <c r="J659" s="3">
        <v>-1400</v>
      </c>
      <c r="K659" s="3">
        <v>119300</v>
      </c>
      <c r="L659" s="3">
        <v>133862.54999999999</v>
      </c>
      <c r="M659" s="3">
        <v>-14562.55</v>
      </c>
      <c r="N659" s="3">
        <v>138700</v>
      </c>
      <c r="O659" s="3">
        <v>0</v>
      </c>
      <c r="P659" s="3">
        <v>138700</v>
      </c>
      <c r="Q659" s="3">
        <v>66409.72</v>
      </c>
      <c r="R659" s="3">
        <v>2070</v>
      </c>
      <c r="S659" s="3">
        <v>70220.28</v>
      </c>
      <c r="T659" s="6">
        <f t="shared" si="30"/>
        <v>18000</v>
      </c>
      <c r="U659" s="6">
        <f t="shared" si="31"/>
        <v>4837.4500000000116</v>
      </c>
      <c r="V659" s="9">
        <f t="shared" si="32"/>
        <v>5000</v>
      </c>
      <c r="W659" s="9">
        <f>MID(Table1[[#This Row],[Object]],1,2)*100</f>
        <v>5800</v>
      </c>
      <c r="X659" s="6" t="str">
        <f>VLOOKUP(Table1[[#This Row],[Program]],Program!$A$2:$B$269,2,FALSE)</f>
        <v>ACCOUNTING</v>
      </c>
      <c r="Y659" s="6" t="str">
        <f>VLOOKUP(Table1[[#This Row],[2-Digit Object Code]],'Object Codes'!$C$2:$D$861,2,FALSE)</f>
        <v>OTHER OPERATING EXP-DIST. USE</v>
      </c>
    </row>
    <row r="660" spans="1:25" x14ac:dyDescent="0.25">
      <c r="A660" s="1" t="s">
        <v>8</v>
      </c>
      <c r="B660" s="1" t="s">
        <v>9</v>
      </c>
      <c r="C660" s="1" t="s">
        <v>10</v>
      </c>
      <c r="D660" s="1" t="s">
        <v>11</v>
      </c>
      <c r="E660" s="1" t="s">
        <v>157</v>
      </c>
      <c r="F660" s="1" t="s">
        <v>12</v>
      </c>
      <c r="G660" s="1" t="s">
        <v>158</v>
      </c>
      <c r="H660" s="1" t="s">
        <v>128</v>
      </c>
      <c r="I660" s="3">
        <v>67920</v>
      </c>
      <c r="J660" s="3">
        <v>0</v>
      </c>
      <c r="K660" s="3">
        <v>67920</v>
      </c>
      <c r="L660" s="3">
        <v>6915.75</v>
      </c>
      <c r="M660" s="3">
        <v>61004.25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6">
        <f t="shared" si="30"/>
        <v>-67920</v>
      </c>
      <c r="U660" s="6">
        <f t="shared" si="31"/>
        <v>-6915.75</v>
      </c>
      <c r="V660" s="9">
        <f t="shared" si="32"/>
        <v>2000</v>
      </c>
      <c r="W660" s="9">
        <f>MID(Table1[[#This Row],[Object]],1,2)*100</f>
        <v>2100</v>
      </c>
      <c r="X660" s="6" t="str">
        <f>VLOOKUP(Table1[[#This Row],[Program]],Program!$A$2:$B$269,2,FALSE)</f>
        <v>PAYROLL</v>
      </c>
      <c r="Y660" s="6" t="str">
        <f>VLOOKUP(Table1[[#This Row],[2-Digit Object Code]],'Object Codes'!$C$2:$D$861,2,FALSE)</f>
        <v>CLASSIFIED MANAGERS-NON-INSTRU</v>
      </c>
    </row>
    <row r="661" spans="1:25" x14ac:dyDescent="0.25">
      <c r="A661" s="1" t="s">
        <v>8</v>
      </c>
      <c r="B661" s="1" t="s">
        <v>9</v>
      </c>
      <c r="C661" s="1" t="s">
        <v>10</v>
      </c>
      <c r="D661" s="1" t="s">
        <v>11</v>
      </c>
      <c r="E661" s="1" t="s">
        <v>157</v>
      </c>
      <c r="F661" s="1" t="s">
        <v>12</v>
      </c>
      <c r="G661" s="1" t="s">
        <v>19</v>
      </c>
      <c r="H661" s="1" t="s">
        <v>128</v>
      </c>
      <c r="I661" s="3">
        <v>140098</v>
      </c>
      <c r="J661" s="3">
        <v>-6800</v>
      </c>
      <c r="K661" s="3">
        <v>133298</v>
      </c>
      <c r="L661" s="3">
        <v>99067.85</v>
      </c>
      <c r="M661" s="3">
        <v>34230.15</v>
      </c>
      <c r="N661" s="3">
        <v>0</v>
      </c>
      <c r="O661" s="3">
        <v>0</v>
      </c>
      <c r="P661" s="3">
        <v>0</v>
      </c>
      <c r="Q661" s="3">
        <v>719.1</v>
      </c>
      <c r="R661" s="3">
        <v>0</v>
      </c>
      <c r="S661" s="3">
        <v>-719.1</v>
      </c>
      <c r="T661" s="6">
        <f t="shared" si="30"/>
        <v>-140098</v>
      </c>
      <c r="U661" s="6">
        <f t="shared" si="31"/>
        <v>-99067.85</v>
      </c>
      <c r="V661" s="9">
        <f t="shared" si="32"/>
        <v>2000</v>
      </c>
      <c r="W661" s="9">
        <f>MID(Table1[[#This Row],[Object]],1,2)*100</f>
        <v>2100</v>
      </c>
      <c r="X661" s="6" t="str">
        <f>VLOOKUP(Table1[[#This Row],[Program]],Program!$A$2:$B$269,2,FALSE)</f>
        <v>PAYROLL</v>
      </c>
      <c r="Y661" s="6" t="str">
        <f>VLOOKUP(Table1[[#This Row],[2-Digit Object Code]],'Object Codes'!$C$2:$D$861,2,FALSE)</f>
        <v>CLASSIFIED MANAGERS-NON-INSTRU</v>
      </c>
    </row>
    <row r="662" spans="1:25" x14ac:dyDescent="0.25">
      <c r="A662" s="1" t="s">
        <v>8</v>
      </c>
      <c r="B662" s="1" t="s">
        <v>9</v>
      </c>
      <c r="C662" s="1" t="s">
        <v>10</v>
      </c>
      <c r="D662" s="1" t="s">
        <v>11</v>
      </c>
      <c r="E662" s="1" t="s">
        <v>157</v>
      </c>
      <c r="F662" s="1" t="s">
        <v>12</v>
      </c>
      <c r="G662" s="1" t="s">
        <v>99</v>
      </c>
      <c r="H662" s="1" t="s">
        <v>128</v>
      </c>
      <c r="I662" s="3">
        <v>0</v>
      </c>
      <c r="J662" s="3">
        <v>0</v>
      </c>
      <c r="K662" s="3">
        <v>0</v>
      </c>
      <c r="L662" s="3">
        <v>555.04</v>
      </c>
      <c r="M662" s="3">
        <v>-555.04</v>
      </c>
      <c r="N662" s="3">
        <v>0</v>
      </c>
      <c r="O662" s="3">
        <v>0</v>
      </c>
      <c r="P662" s="3">
        <v>0</v>
      </c>
      <c r="Q662" s="3">
        <v>22.67</v>
      </c>
      <c r="R662" s="3">
        <v>0</v>
      </c>
      <c r="S662" s="3">
        <v>-22.67</v>
      </c>
      <c r="T662" s="6">
        <f t="shared" si="30"/>
        <v>0</v>
      </c>
      <c r="U662" s="6">
        <f t="shared" si="31"/>
        <v>-555.04</v>
      </c>
      <c r="V662" s="9">
        <f t="shared" si="32"/>
        <v>2000</v>
      </c>
      <c r="W662" s="9">
        <f>MID(Table1[[#This Row],[Object]],1,2)*100</f>
        <v>2300</v>
      </c>
      <c r="X662" s="6" t="str">
        <f>VLOOKUP(Table1[[#This Row],[Program]],Program!$A$2:$B$269,2,FALSE)</f>
        <v>PAYROLL</v>
      </c>
      <c r="Y662" s="6" t="str">
        <f>VLOOKUP(Table1[[#This Row],[2-Digit Object Code]],'Object Codes'!$C$2:$D$861,2,FALSE)</f>
        <v>NON-INSTRUCTION HOURLY CLASS.</v>
      </c>
    </row>
    <row r="663" spans="1:25" x14ac:dyDescent="0.25">
      <c r="A663" s="1" t="s">
        <v>8</v>
      </c>
      <c r="B663" s="1" t="s">
        <v>9</v>
      </c>
      <c r="C663" s="1" t="s">
        <v>10</v>
      </c>
      <c r="D663" s="1" t="s">
        <v>11</v>
      </c>
      <c r="E663" s="1" t="s">
        <v>157</v>
      </c>
      <c r="F663" s="1" t="s">
        <v>12</v>
      </c>
      <c r="G663" s="1" t="s">
        <v>21</v>
      </c>
      <c r="H663" s="1" t="s">
        <v>128</v>
      </c>
      <c r="I663" s="3">
        <v>20000</v>
      </c>
      <c r="J663" s="3">
        <v>0</v>
      </c>
      <c r="K663" s="3">
        <v>20000</v>
      </c>
      <c r="L663" s="3">
        <v>54215.14</v>
      </c>
      <c r="M663" s="3">
        <v>-34215.14</v>
      </c>
      <c r="N663" s="3">
        <v>0</v>
      </c>
      <c r="O663" s="3">
        <v>0</v>
      </c>
      <c r="P663" s="3">
        <v>0</v>
      </c>
      <c r="Q663" s="3">
        <v>2039.4</v>
      </c>
      <c r="R663" s="3">
        <v>0</v>
      </c>
      <c r="S663" s="3">
        <v>-2039.4</v>
      </c>
      <c r="T663" s="6">
        <f t="shared" si="30"/>
        <v>-20000</v>
      </c>
      <c r="U663" s="6">
        <f t="shared" si="31"/>
        <v>-54215.14</v>
      </c>
      <c r="V663" s="9">
        <f t="shared" si="32"/>
        <v>2000</v>
      </c>
      <c r="W663" s="9">
        <f>MID(Table1[[#This Row],[Object]],1,2)*100</f>
        <v>2300</v>
      </c>
      <c r="X663" s="6" t="str">
        <f>VLOOKUP(Table1[[#This Row],[Program]],Program!$A$2:$B$269,2,FALSE)</f>
        <v>PAYROLL</v>
      </c>
      <c r="Y663" s="6" t="str">
        <f>VLOOKUP(Table1[[#This Row],[2-Digit Object Code]],'Object Codes'!$C$2:$D$861,2,FALSE)</f>
        <v>NON-INSTRUCTION HOURLY CLASS.</v>
      </c>
    </row>
    <row r="664" spans="1:25" x14ac:dyDescent="0.25">
      <c r="A664" s="1" t="s">
        <v>8</v>
      </c>
      <c r="B664" s="1" t="s">
        <v>9</v>
      </c>
      <c r="C664" s="1" t="s">
        <v>10</v>
      </c>
      <c r="D664" s="1" t="s">
        <v>11</v>
      </c>
      <c r="E664" s="1" t="s">
        <v>157</v>
      </c>
      <c r="F664" s="1" t="s">
        <v>12</v>
      </c>
      <c r="G664" s="1" t="s">
        <v>22</v>
      </c>
      <c r="H664" s="1" t="s">
        <v>128</v>
      </c>
      <c r="I664" s="3">
        <v>0</v>
      </c>
      <c r="J664" s="3">
        <v>6800</v>
      </c>
      <c r="K664" s="3">
        <v>6800</v>
      </c>
      <c r="L664" s="3">
        <v>7812.48</v>
      </c>
      <c r="M664" s="3">
        <v>-1012.48</v>
      </c>
      <c r="N664" s="3">
        <v>0</v>
      </c>
      <c r="O664" s="3">
        <v>0</v>
      </c>
      <c r="P664" s="3">
        <v>0</v>
      </c>
      <c r="Q664" s="3">
        <v>2089.71</v>
      </c>
      <c r="R664" s="3">
        <v>0</v>
      </c>
      <c r="S664" s="3">
        <v>-2089.71</v>
      </c>
      <c r="T664" s="6">
        <f t="shared" si="30"/>
        <v>0</v>
      </c>
      <c r="U664" s="6">
        <f t="shared" si="31"/>
        <v>-7812.48</v>
      </c>
      <c r="V664" s="9">
        <f t="shared" si="32"/>
        <v>2000</v>
      </c>
      <c r="W664" s="9">
        <f>MID(Table1[[#This Row],[Object]],1,2)*100</f>
        <v>2300</v>
      </c>
      <c r="X664" s="6" t="str">
        <f>VLOOKUP(Table1[[#This Row],[Program]],Program!$A$2:$B$269,2,FALSE)</f>
        <v>PAYROLL</v>
      </c>
      <c r="Y664" s="6" t="str">
        <f>VLOOKUP(Table1[[#This Row],[2-Digit Object Code]],'Object Codes'!$C$2:$D$861,2,FALSE)</f>
        <v>NON-INSTRUCTION HOURLY CLASS.</v>
      </c>
    </row>
    <row r="665" spans="1:25" x14ac:dyDescent="0.25">
      <c r="A665" s="1" t="s">
        <v>8</v>
      </c>
      <c r="B665" s="1" t="s">
        <v>9</v>
      </c>
      <c r="C665" s="1" t="s">
        <v>10</v>
      </c>
      <c r="D665" s="1" t="s">
        <v>11</v>
      </c>
      <c r="E665" s="1" t="s">
        <v>157</v>
      </c>
      <c r="F665" s="1" t="s">
        <v>12</v>
      </c>
      <c r="G665" s="1" t="s">
        <v>156</v>
      </c>
      <c r="H665" s="1" t="s">
        <v>128</v>
      </c>
      <c r="I665" s="3">
        <v>500</v>
      </c>
      <c r="J665" s="3">
        <v>0</v>
      </c>
      <c r="K665" s="3">
        <v>500</v>
      </c>
      <c r="L665" s="3">
        <v>169.02</v>
      </c>
      <c r="M665" s="3">
        <v>330.98</v>
      </c>
      <c r="N665" s="3">
        <v>500</v>
      </c>
      <c r="O665" s="3">
        <v>0</v>
      </c>
      <c r="P665" s="3">
        <v>500</v>
      </c>
      <c r="Q665" s="3">
        <v>129.58000000000001</v>
      </c>
      <c r="R665" s="3">
        <v>0</v>
      </c>
      <c r="S665" s="3">
        <v>370.42</v>
      </c>
      <c r="T665" s="6">
        <f t="shared" si="30"/>
        <v>0</v>
      </c>
      <c r="U665" s="6">
        <f t="shared" si="31"/>
        <v>330.98</v>
      </c>
      <c r="V665" s="9">
        <f t="shared" si="32"/>
        <v>2000</v>
      </c>
      <c r="W665" s="9">
        <f>MID(Table1[[#This Row],[Object]],1,2)*100</f>
        <v>2300</v>
      </c>
      <c r="X665" s="6" t="str">
        <f>VLOOKUP(Table1[[#This Row],[Program]],Program!$A$2:$B$269,2,FALSE)</f>
        <v>PAYROLL</v>
      </c>
      <c r="Y665" s="6" t="str">
        <f>VLOOKUP(Table1[[#This Row],[2-Digit Object Code]],'Object Codes'!$C$2:$D$861,2,FALSE)</f>
        <v>NON-INSTRUCTION HOURLY CLASS.</v>
      </c>
    </row>
    <row r="666" spans="1:25" x14ac:dyDescent="0.25">
      <c r="A666" s="1" t="s">
        <v>8</v>
      </c>
      <c r="B666" s="1" t="s">
        <v>9</v>
      </c>
      <c r="C666" s="1" t="s">
        <v>10</v>
      </c>
      <c r="D666" s="1" t="s">
        <v>11</v>
      </c>
      <c r="E666" s="1" t="s">
        <v>157</v>
      </c>
      <c r="F666" s="1" t="s">
        <v>12</v>
      </c>
      <c r="G666" s="1" t="s">
        <v>27</v>
      </c>
      <c r="H666" s="1" t="s">
        <v>128</v>
      </c>
      <c r="I666" s="3">
        <v>7771</v>
      </c>
      <c r="J666" s="3">
        <v>0</v>
      </c>
      <c r="K666" s="3">
        <v>7771</v>
      </c>
      <c r="L666" s="3">
        <v>139.63</v>
      </c>
      <c r="M666" s="3">
        <v>7631.37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6">
        <f t="shared" si="30"/>
        <v>-7771</v>
      </c>
      <c r="U666" s="6">
        <f t="shared" si="31"/>
        <v>-139.63</v>
      </c>
      <c r="V666" s="9">
        <f t="shared" si="32"/>
        <v>3000</v>
      </c>
      <c r="W666" s="9">
        <f>MID(Table1[[#This Row],[Object]],1,2)*100</f>
        <v>3200</v>
      </c>
      <c r="X666" s="6" t="str">
        <f>VLOOKUP(Table1[[#This Row],[Program]],Program!$A$2:$B$269,2,FALSE)</f>
        <v>PAYROLL</v>
      </c>
      <c r="Y666" s="6" t="str">
        <f>VLOOKUP(Table1[[#This Row],[2-Digit Object Code]],'Object Codes'!$C$2:$D$861,2,FALSE)</f>
        <v>CLASSIFIED RETIREMENT</v>
      </c>
    </row>
    <row r="667" spans="1:25" x14ac:dyDescent="0.25">
      <c r="A667" s="1" t="s">
        <v>8</v>
      </c>
      <c r="B667" s="1" t="s">
        <v>9</v>
      </c>
      <c r="C667" s="1" t="s">
        <v>10</v>
      </c>
      <c r="D667" s="1" t="s">
        <v>11</v>
      </c>
      <c r="E667" s="1" t="s">
        <v>157</v>
      </c>
      <c r="F667" s="1" t="s">
        <v>12</v>
      </c>
      <c r="G667" s="1" t="s">
        <v>28</v>
      </c>
      <c r="H667" s="1" t="s">
        <v>128</v>
      </c>
      <c r="I667" s="3">
        <v>16049</v>
      </c>
      <c r="J667" s="3">
        <v>0</v>
      </c>
      <c r="K667" s="3">
        <v>16049</v>
      </c>
      <c r="L667" s="3">
        <v>14534.44</v>
      </c>
      <c r="M667" s="3">
        <v>1514.56</v>
      </c>
      <c r="N667" s="3">
        <v>0</v>
      </c>
      <c r="O667" s="3">
        <v>0</v>
      </c>
      <c r="P667" s="3">
        <v>0</v>
      </c>
      <c r="Q667" s="3">
        <v>339.95</v>
      </c>
      <c r="R667" s="3">
        <v>0</v>
      </c>
      <c r="S667" s="3">
        <v>-339.95</v>
      </c>
      <c r="T667" s="6">
        <f t="shared" si="30"/>
        <v>-16049</v>
      </c>
      <c r="U667" s="6">
        <f t="shared" si="31"/>
        <v>-14534.44</v>
      </c>
      <c r="V667" s="9">
        <f t="shared" si="32"/>
        <v>3000</v>
      </c>
      <c r="W667" s="9">
        <f>MID(Table1[[#This Row],[Object]],1,2)*100</f>
        <v>3200</v>
      </c>
      <c r="X667" s="6" t="str">
        <f>VLOOKUP(Table1[[#This Row],[Program]],Program!$A$2:$B$269,2,FALSE)</f>
        <v>PAYROLL</v>
      </c>
      <c r="Y667" s="6" t="str">
        <f>VLOOKUP(Table1[[#This Row],[2-Digit Object Code]],'Object Codes'!$C$2:$D$861,2,FALSE)</f>
        <v>CLASSIFIED RETIREMENT</v>
      </c>
    </row>
    <row r="668" spans="1:25" x14ac:dyDescent="0.25">
      <c r="A668" s="1" t="s">
        <v>8</v>
      </c>
      <c r="B668" s="1" t="s">
        <v>9</v>
      </c>
      <c r="C668" s="1" t="s">
        <v>10</v>
      </c>
      <c r="D668" s="1" t="s">
        <v>11</v>
      </c>
      <c r="E668" s="1" t="s">
        <v>157</v>
      </c>
      <c r="F668" s="1" t="s">
        <v>12</v>
      </c>
      <c r="G668" s="1" t="s">
        <v>87</v>
      </c>
      <c r="H668" s="1" t="s">
        <v>128</v>
      </c>
      <c r="I668" s="3">
        <v>4211</v>
      </c>
      <c r="J668" s="3">
        <v>0</v>
      </c>
      <c r="K668" s="3">
        <v>4211</v>
      </c>
      <c r="L668" s="3">
        <v>428.78</v>
      </c>
      <c r="M668" s="3">
        <v>3782.22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6">
        <f t="shared" si="30"/>
        <v>-4211</v>
      </c>
      <c r="U668" s="6">
        <f t="shared" si="31"/>
        <v>-428.78</v>
      </c>
      <c r="V668" s="9">
        <f t="shared" si="32"/>
        <v>3000</v>
      </c>
      <c r="W668" s="9">
        <f>MID(Table1[[#This Row],[Object]],1,2)*100</f>
        <v>3300</v>
      </c>
      <c r="X668" s="6" t="str">
        <f>VLOOKUP(Table1[[#This Row],[Program]],Program!$A$2:$B$269,2,FALSE)</f>
        <v>PAYROLL</v>
      </c>
      <c r="Y668" s="6" t="str">
        <f>VLOOKUP(Table1[[#This Row],[2-Digit Object Code]],'Object Codes'!$C$2:$D$861,2,FALSE)</f>
        <v>OASDHI/FICA</v>
      </c>
    </row>
    <row r="669" spans="1:25" x14ac:dyDescent="0.25">
      <c r="A669" s="1" t="s">
        <v>8</v>
      </c>
      <c r="B669" s="1" t="s">
        <v>9</v>
      </c>
      <c r="C669" s="1" t="s">
        <v>10</v>
      </c>
      <c r="D669" s="1" t="s">
        <v>11</v>
      </c>
      <c r="E669" s="1" t="s">
        <v>157</v>
      </c>
      <c r="F669" s="1" t="s">
        <v>12</v>
      </c>
      <c r="G669" s="1" t="s">
        <v>29</v>
      </c>
      <c r="H669" s="1" t="s">
        <v>128</v>
      </c>
      <c r="I669" s="3">
        <v>8872</v>
      </c>
      <c r="J669" s="3">
        <v>0</v>
      </c>
      <c r="K669" s="3">
        <v>8872</v>
      </c>
      <c r="L669" s="3">
        <v>8154.23</v>
      </c>
      <c r="M669" s="3">
        <v>717.77</v>
      </c>
      <c r="N669" s="3">
        <v>198</v>
      </c>
      <c r="O669" s="3">
        <v>0</v>
      </c>
      <c r="P669" s="3">
        <v>198</v>
      </c>
      <c r="Q669" s="3">
        <v>179.85</v>
      </c>
      <c r="R669" s="3">
        <v>0</v>
      </c>
      <c r="S669" s="3">
        <v>18.149999999999999</v>
      </c>
      <c r="T669" s="6">
        <f t="shared" si="30"/>
        <v>-8674</v>
      </c>
      <c r="U669" s="6">
        <f t="shared" si="31"/>
        <v>-7956.23</v>
      </c>
      <c r="V669" s="9">
        <f t="shared" si="32"/>
        <v>3000</v>
      </c>
      <c r="W669" s="9">
        <f>MID(Table1[[#This Row],[Object]],1,2)*100</f>
        <v>3300</v>
      </c>
      <c r="X669" s="6" t="str">
        <f>VLOOKUP(Table1[[#This Row],[Program]],Program!$A$2:$B$269,2,FALSE)</f>
        <v>PAYROLL</v>
      </c>
      <c r="Y669" s="6" t="str">
        <f>VLOOKUP(Table1[[#This Row],[2-Digit Object Code]],'Object Codes'!$C$2:$D$861,2,FALSE)</f>
        <v>OASDHI/FICA</v>
      </c>
    </row>
    <row r="670" spans="1:25" x14ac:dyDescent="0.25">
      <c r="A670" s="1" t="s">
        <v>8</v>
      </c>
      <c r="B670" s="1" t="s">
        <v>9</v>
      </c>
      <c r="C670" s="1" t="s">
        <v>10</v>
      </c>
      <c r="D670" s="1" t="s">
        <v>11</v>
      </c>
      <c r="E670" s="1" t="s">
        <v>157</v>
      </c>
      <c r="F670" s="1" t="s">
        <v>12</v>
      </c>
      <c r="G670" s="1" t="s">
        <v>30</v>
      </c>
      <c r="H670" s="1" t="s">
        <v>128</v>
      </c>
      <c r="I670" s="3">
        <v>3357</v>
      </c>
      <c r="J670" s="3">
        <v>0</v>
      </c>
      <c r="K670" s="3">
        <v>3357</v>
      </c>
      <c r="L670" s="3">
        <v>2481.37</v>
      </c>
      <c r="M670" s="3">
        <v>875.63</v>
      </c>
      <c r="N670" s="3">
        <v>54</v>
      </c>
      <c r="O670" s="3">
        <v>0</v>
      </c>
      <c r="P670" s="3">
        <v>54</v>
      </c>
      <c r="Q670" s="3">
        <v>72.349999999999994</v>
      </c>
      <c r="R670" s="3">
        <v>0</v>
      </c>
      <c r="S670" s="3">
        <v>-18.350000000000001</v>
      </c>
      <c r="T670" s="6">
        <f t="shared" si="30"/>
        <v>-3303</v>
      </c>
      <c r="U670" s="6">
        <f t="shared" si="31"/>
        <v>-2427.37</v>
      </c>
      <c r="V670" s="9">
        <f t="shared" si="32"/>
        <v>3000</v>
      </c>
      <c r="W670" s="9">
        <f>MID(Table1[[#This Row],[Object]],1,2)*100</f>
        <v>3300</v>
      </c>
      <c r="X670" s="6" t="str">
        <f>VLOOKUP(Table1[[#This Row],[Program]],Program!$A$2:$B$269,2,FALSE)</f>
        <v>PAYROLL</v>
      </c>
      <c r="Y670" s="6" t="str">
        <f>VLOOKUP(Table1[[#This Row],[2-Digit Object Code]],'Object Codes'!$C$2:$D$861,2,FALSE)</f>
        <v>OASDHI/FICA</v>
      </c>
    </row>
    <row r="671" spans="1:25" x14ac:dyDescent="0.25">
      <c r="A671" s="1" t="s">
        <v>8</v>
      </c>
      <c r="B671" s="1" t="s">
        <v>9</v>
      </c>
      <c r="C671" s="1" t="s">
        <v>10</v>
      </c>
      <c r="D671" s="1" t="s">
        <v>11</v>
      </c>
      <c r="E671" s="1" t="s">
        <v>157</v>
      </c>
      <c r="F671" s="1" t="s">
        <v>12</v>
      </c>
      <c r="G671" s="1" t="s">
        <v>31</v>
      </c>
      <c r="H671" s="1" t="s">
        <v>128</v>
      </c>
      <c r="I671" s="3">
        <v>0</v>
      </c>
      <c r="J671" s="3">
        <v>0</v>
      </c>
      <c r="K671" s="3">
        <v>0</v>
      </c>
      <c r="L671" s="3">
        <v>445.42</v>
      </c>
      <c r="M671" s="3">
        <v>-445.42</v>
      </c>
      <c r="N671" s="3">
        <v>0</v>
      </c>
      <c r="O671" s="3">
        <v>0</v>
      </c>
      <c r="P671" s="3">
        <v>0</v>
      </c>
      <c r="Q671" s="3">
        <v>27.17</v>
      </c>
      <c r="R671" s="3">
        <v>0</v>
      </c>
      <c r="S671" s="3">
        <v>-27.17</v>
      </c>
      <c r="T671" s="6">
        <f t="shared" si="30"/>
        <v>0</v>
      </c>
      <c r="U671" s="6">
        <f t="shared" si="31"/>
        <v>-445.42</v>
      </c>
      <c r="V671" s="9">
        <f t="shared" si="32"/>
        <v>3000</v>
      </c>
      <c r="W671" s="9">
        <f>MID(Table1[[#This Row],[Object]],1,2)*100</f>
        <v>3300</v>
      </c>
      <c r="X671" s="6" t="str">
        <f>VLOOKUP(Table1[[#This Row],[Program]],Program!$A$2:$B$269,2,FALSE)</f>
        <v>PAYROLL</v>
      </c>
      <c r="Y671" s="6" t="str">
        <f>VLOOKUP(Table1[[#This Row],[2-Digit Object Code]],'Object Codes'!$C$2:$D$861,2,FALSE)</f>
        <v>OASDHI/FICA</v>
      </c>
    </row>
    <row r="672" spans="1:25" x14ac:dyDescent="0.25">
      <c r="A672" s="1" t="s">
        <v>8</v>
      </c>
      <c r="B672" s="1" t="s">
        <v>9</v>
      </c>
      <c r="C672" s="1" t="s">
        <v>10</v>
      </c>
      <c r="D672" s="1" t="s">
        <v>11</v>
      </c>
      <c r="E672" s="1" t="s">
        <v>157</v>
      </c>
      <c r="F672" s="1" t="s">
        <v>12</v>
      </c>
      <c r="G672" s="1" t="s">
        <v>78</v>
      </c>
      <c r="H672" s="1" t="s">
        <v>128</v>
      </c>
      <c r="I672" s="3">
        <v>267</v>
      </c>
      <c r="J672" s="3">
        <v>0</v>
      </c>
      <c r="K672" s="3">
        <v>267</v>
      </c>
      <c r="L672" s="3">
        <v>0</v>
      </c>
      <c r="M672" s="3">
        <v>267</v>
      </c>
      <c r="N672" s="3">
        <v>7</v>
      </c>
      <c r="O672" s="3">
        <v>0</v>
      </c>
      <c r="P672" s="3">
        <v>7</v>
      </c>
      <c r="Q672" s="3">
        <v>0</v>
      </c>
      <c r="R672" s="3">
        <v>0</v>
      </c>
      <c r="S672" s="3">
        <v>7</v>
      </c>
      <c r="T672" s="6">
        <f t="shared" si="30"/>
        <v>-260</v>
      </c>
      <c r="U672" s="6">
        <f t="shared" si="31"/>
        <v>7</v>
      </c>
      <c r="V672" s="9">
        <f t="shared" si="32"/>
        <v>3000</v>
      </c>
      <c r="W672" s="9">
        <f>MID(Table1[[#This Row],[Object]],1,2)*100</f>
        <v>3400</v>
      </c>
      <c r="X672" s="6" t="str">
        <f>VLOOKUP(Table1[[#This Row],[Program]],Program!$A$2:$B$269,2,FALSE)</f>
        <v>PAYROLL</v>
      </c>
      <c r="Y672" s="6" t="str">
        <f>VLOOKUP(Table1[[#This Row],[2-Digit Object Code]],'Object Codes'!$C$2:$D$861,2,FALSE)</f>
        <v>HEALTH AND WELFARE BENEFITS</v>
      </c>
    </row>
    <row r="673" spans="1:25" x14ac:dyDescent="0.25">
      <c r="A673" s="1" t="s">
        <v>8</v>
      </c>
      <c r="B673" s="1" t="s">
        <v>9</v>
      </c>
      <c r="C673" s="1" t="s">
        <v>10</v>
      </c>
      <c r="D673" s="1" t="s">
        <v>11</v>
      </c>
      <c r="E673" s="1" t="s">
        <v>157</v>
      </c>
      <c r="F673" s="1" t="s">
        <v>12</v>
      </c>
      <c r="G673" s="1" t="s">
        <v>32</v>
      </c>
      <c r="H673" s="1" t="s">
        <v>128</v>
      </c>
      <c r="I673" s="3">
        <v>3434</v>
      </c>
      <c r="J673" s="3">
        <v>0</v>
      </c>
      <c r="K673" s="3">
        <v>3434</v>
      </c>
      <c r="L673" s="3">
        <v>1164.0999999999999</v>
      </c>
      <c r="M673" s="3">
        <v>2269.9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6">
        <f t="shared" si="30"/>
        <v>-3434</v>
      </c>
      <c r="U673" s="6">
        <f t="shared" si="31"/>
        <v>-1164.0999999999999</v>
      </c>
      <c r="V673" s="9">
        <f t="shared" si="32"/>
        <v>3000</v>
      </c>
      <c r="W673" s="9">
        <f>MID(Table1[[#This Row],[Object]],1,2)*100</f>
        <v>3400</v>
      </c>
      <c r="X673" s="6" t="str">
        <f>VLOOKUP(Table1[[#This Row],[Program]],Program!$A$2:$B$269,2,FALSE)</f>
        <v>PAYROLL</v>
      </c>
      <c r="Y673" s="6" t="str">
        <f>VLOOKUP(Table1[[#This Row],[2-Digit Object Code]],'Object Codes'!$C$2:$D$861,2,FALSE)</f>
        <v>HEALTH AND WELFARE BENEFITS</v>
      </c>
    </row>
    <row r="674" spans="1:25" x14ac:dyDescent="0.25">
      <c r="A674" s="1" t="s">
        <v>8</v>
      </c>
      <c r="B674" s="1" t="s">
        <v>9</v>
      </c>
      <c r="C674" s="1" t="s">
        <v>10</v>
      </c>
      <c r="D674" s="1" t="s">
        <v>11</v>
      </c>
      <c r="E674" s="1" t="s">
        <v>157</v>
      </c>
      <c r="F674" s="1" t="s">
        <v>12</v>
      </c>
      <c r="G674" s="1" t="s">
        <v>33</v>
      </c>
      <c r="H674" s="1" t="s">
        <v>128</v>
      </c>
      <c r="I674" s="3">
        <v>26514</v>
      </c>
      <c r="J674" s="3">
        <v>-14000</v>
      </c>
      <c r="K674" s="3">
        <v>12514</v>
      </c>
      <c r="L674" s="3">
        <v>0</v>
      </c>
      <c r="M674" s="3">
        <v>12514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6">
        <f t="shared" si="30"/>
        <v>-26514</v>
      </c>
      <c r="U674" s="6">
        <f t="shared" si="31"/>
        <v>0</v>
      </c>
      <c r="V674" s="9">
        <f t="shared" si="32"/>
        <v>3000</v>
      </c>
      <c r="W674" s="9">
        <f>MID(Table1[[#This Row],[Object]],1,2)*100</f>
        <v>3400</v>
      </c>
      <c r="X674" s="6" t="str">
        <f>VLOOKUP(Table1[[#This Row],[Program]],Program!$A$2:$B$269,2,FALSE)</f>
        <v>PAYROLL</v>
      </c>
      <c r="Y674" s="6" t="str">
        <f>VLOOKUP(Table1[[#This Row],[2-Digit Object Code]],'Object Codes'!$C$2:$D$861,2,FALSE)</f>
        <v>HEALTH AND WELFARE BENEFITS</v>
      </c>
    </row>
    <row r="675" spans="1:25" x14ac:dyDescent="0.25">
      <c r="A675" s="1" t="s">
        <v>8</v>
      </c>
      <c r="B675" s="1" t="s">
        <v>9</v>
      </c>
      <c r="C675" s="1" t="s">
        <v>10</v>
      </c>
      <c r="D675" s="1" t="s">
        <v>11</v>
      </c>
      <c r="E675" s="1" t="s">
        <v>157</v>
      </c>
      <c r="F675" s="1" t="s">
        <v>12</v>
      </c>
      <c r="G675" s="1" t="s">
        <v>35</v>
      </c>
      <c r="H675" s="1" t="s">
        <v>128</v>
      </c>
      <c r="I675" s="3">
        <v>13898</v>
      </c>
      <c r="J675" s="3">
        <v>0</v>
      </c>
      <c r="K675" s="3">
        <v>13898</v>
      </c>
      <c r="L675" s="3">
        <v>11581.4</v>
      </c>
      <c r="M675" s="3">
        <v>2316.6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6">
        <f t="shared" si="30"/>
        <v>-13898</v>
      </c>
      <c r="U675" s="6">
        <f t="shared" si="31"/>
        <v>-11581.4</v>
      </c>
      <c r="V675" s="9">
        <f t="shared" si="32"/>
        <v>3000</v>
      </c>
      <c r="W675" s="9">
        <f>MID(Table1[[#This Row],[Object]],1,2)*100</f>
        <v>3400</v>
      </c>
      <c r="X675" s="6" t="str">
        <f>VLOOKUP(Table1[[#This Row],[Program]],Program!$A$2:$B$269,2,FALSE)</f>
        <v>PAYROLL</v>
      </c>
      <c r="Y675" s="6" t="str">
        <f>VLOOKUP(Table1[[#This Row],[2-Digit Object Code]],'Object Codes'!$C$2:$D$861,2,FALSE)</f>
        <v>HEALTH AND WELFARE BENEFITS</v>
      </c>
    </row>
    <row r="676" spans="1:25" x14ac:dyDescent="0.25">
      <c r="A676" s="1" t="s">
        <v>8</v>
      </c>
      <c r="B676" s="1" t="s">
        <v>9</v>
      </c>
      <c r="C676" s="1" t="s">
        <v>10</v>
      </c>
      <c r="D676" s="1" t="s">
        <v>11</v>
      </c>
      <c r="E676" s="1" t="s">
        <v>157</v>
      </c>
      <c r="F676" s="1" t="s">
        <v>12</v>
      </c>
      <c r="G676" s="1" t="s">
        <v>36</v>
      </c>
      <c r="H676" s="1" t="s">
        <v>128</v>
      </c>
      <c r="I676" s="3">
        <v>861</v>
      </c>
      <c r="J676" s="3">
        <v>0</v>
      </c>
      <c r="K676" s="3">
        <v>861</v>
      </c>
      <c r="L676" s="3">
        <v>358.6</v>
      </c>
      <c r="M676" s="3">
        <v>502.4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6">
        <f t="shared" si="30"/>
        <v>-861</v>
      </c>
      <c r="U676" s="6">
        <f t="shared" si="31"/>
        <v>-358.6</v>
      </c>
      <c r="V676" s="9">
        <f t="shared" si="32"/>
        <v>3000</v>
      </c>
      <c r="W676" s="9">
        <f>MID(Table1[[#This Row],[Object]],1,2)*100</f>
        <v>3400</v>
      </c>
      <c r="X676" s="6" t="str">
        <f>VLOOKUP(Table1[[#This Row],[Program]],Program!$A$2:$B$269,2,FALSE)</f>
        <v>PAYROLL</v>
      </c>
      <c r="Y676" s="6" t="str">
        <f>VLOOKUP(Table1[[#This Row],[2-Digit Object Code]],'Object Codes'!$C$2:$D$861,2,FALSE)</f>
        <v>HEALTH AND WELFARE BENEFITS</v>
      </c>
    </row>
    <row r="677" spans="1:25" x14ac:dyDescent="0.25">
      <c r="A677" s="1" t="s">
        <v>8</v>
      </c>
      <c r="B677" s="1" t="s">
        <v>9</v>
      </c>
      <c r="C677" s="1" t="s">
        <v>10</v>
      </c>
      <c r="D677" s="1" t="s">
        <v>11</v>
      </c>
      <c r="E677" s="1" t="s">
        <v>157</v>
      </c>
      <c r="F677" s="1" t="s">
        <v>12</v>
      </c>
      <c r="G677" s="1" t="s">
        <v>40</v>
      </c>
      <c r="H677" s="1" t="s">
        <v>128</v>
      </c>
      <c r="I677" s="3">
        <v>34</v>
      </c>
      <c r="J677" s="3">
        <v>0</v>
      </c>
      <c r="K677" s="3">
        <v>34</v>
      </c>
      <c r="L677" s="3">
        <v>3.46</v>
      </c>
      <c r="M677" s="3">
        <v>30.54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6">
        <f t="shared" si="30"/>
        <v>-34</v>
      </c>
      <c r="U677" s="6">
        <f t="shared" si="31"/>
        <v>-3.46</v>
      </c>
      <c r="V677" s="9">
        <f t="shared" si="32"/>
        <v>3000</v>
      </c>
      <c r="W677" s="9">
        <f>MID(Table1[[#This Row],[Object]],1,2)*100</f>
        <v>3500</v>
      </c>
      <c r="X677" s="6" t="str">
        <f>VLOOKUP(Table1[[#This Row],[Program]],Program!$A$2:$B$269,2,FALSE)</f>
        <v>PAYROLL</v>
      </c>
      <c r="Y677" s="6" t="str">
        <f>VLOOKUP(Table1[[#This Row],[2-Digit Object Code]],'Object Codes'!$C$2:$D$861,2,FALSE)</f>
        <v>STATE UNEMPLOYMENT INSURANCE</v>
      </c>
    </row>
    <row r="678" spans="1:25" x14ac:dyDescent="0.25">
      <c r="A678" s="1" t="s">
        <v>8</v>
      </c>
      <c r="B678" s="1" t="s">
        <v>9</v>
      </c>
      <c r="C678" s="1" t="s">
        <v>10</v>
      </c>
      <c r="D678" s="1" t="s">
        <v>11</v>
      </c>
      <c r="E678" s="1" t="s">
        <v>157</v>
      </c>
      <c r="F678" s="1" t="s">
        <v>12</v>
      </c>
      <c r="G678" s="1" t="s">
        <v>41</v>
      </c>
      <c r="H678" s="1" t="s">
        <v>128</v>
      </c>
      <c r="I678" s="3">
        <v>82</v>
      </c>
      <c r="J678" s="3">
        <v>0</v>
      </c>
      <c r="K678" s="3">
        <v>82</v>
      </c>
      <c r="L678" s="3">
        <v>82.12</v>
      </c>
      <c r="M678" s="3">
        <v>-0.12</v>
      </c>
      <c r="N678" s="3">
        <v>2</v>
      </c>
      <c r="O678" s="3">
        <v>0</v>
      </c>
      <c r="P678" s="3">
        <v>2</v>
      </c>
      <c r="Q678" s="3">
        <v>2.48</v>
      </c>
      <c r="R678" s="3">
        <v>0</v>
      </c>
      <c r="S678" s="3">
        <v>-0.48</v>
      </c>
      <c r="T678" s="6">
        <f t="shared" si="30"/>
        <v>-80</v>
      </c>
      <c r="U678" s="6">
        <f t="shared" si="31"/>
        <v>-80.12</v>
      </c>
      <c r="V678" s="9">
        <f t="shared" si="32"/>
        <v>3000</v>
      </c>
      <c r="W678" s="9">
        <f>MID(Table1[[#This Row],[Object]],1,2)*100</f>
        <v>3500</v>
      </c>
      <c r="X678" s="6" t="str">
        <f>VLOOKUP(Table1[[#This Row],[Program]],Program!$A$2:$B$269,2,FALSE)</f>
        <v>PAYROLL</v>
      </c>
      <c r="Y678" s="6" t="str">
        <f>VLOOKUP(Table1[[#This Row],[2-Digit Object Code]],'Object Codes'!$C$2:$D$861,2,FALSE)</f>
        <v>STATE UNEMPLOYMENT INSURANCE</v>
      </c>
    </row>
    <row r="679" spans="1:25" x14ac:dyDescent="0.25">
      <c r="A679" s="1" t="s">
        <v>8</v>
      </c>
      <c r="B679" s="1" t="s">
        <v>9</v>
      </c>
      <c r="C679" s="1" t="s">
        <v>10</v>
      </c>
      <c r="D679" s="1" t="s">
        <v>11</v>
      </c>
      <c r="E679" s="1" t="s">
        <v>157</v>
      </c>
      <c r="F679" s="1" t="s">
        <v>12</v>
      </c>
      <c r="G679" s="1" t="s">
        <v>44</v>
      </c>
      <c r="H679" s="1" t="s">
        <v>128</v>
      </c>
      <c r="I679" s="3">
        <v>1500</v>
      </c>
      <c r="J679" s="3">
        <v>0</v>
      </c>
      <c r="K679" s="3">
        <v>1500</v>
      </c>
      <c r="L679" s="3">
        <v>0</v>
      </c>
      <c r="M679" s="3">
        <v>1500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6">
        <f t="shared" si="30"/>
        <v>-1500</v>
      </c>
      <c r="U679" s="6">
        <f t="shared" si="31"/>
        <v>0</v>
      </c>
      <c r="V679" s="9">
        <f t="shared" si="32"/>
        <v>3000</v>
      </c>
      <c r="W679" s="9">
        <f>MID(Table1[[#This Row],[Object]],1,2)*100</f>
        <v>3600</v>
      </c>
      <c r="X679" s="6" t="str">
        <f>VLOOKUP(Table1[[#This Row],[Program]],Program!$A$2:$B$269,2,FALSE)</f>
        <v>PAYROLL</v>
      </c>
      <c r="Y679" s="6" t="str">
        <f>VLOOKUP(Table1[[#This Row],[2-Digit Object Code]],'Object Codes'!$C$2:$D$861,2,FALSE)</f>
        <v>WORKERS COMPENSATION INSURANCE</v>
      </c>
    </row>
    <row r="680" spans="1:25" x14ac:dyDescent="0.25">
      <c r="A680" s="1" t="s">
        <v>8</v>
      </c>
      <c r="B680" s="1" t="s">
        <v>9</v>
      </c>
      <c r="C680" s="1" t="s">
        <v>10</v>
      </c>
      <c r="D680" s="1" t="s">
        <v>11</v>
      </c>
      <c r="E680" s="1" t="s">
        <v>157</v>
      </c>
      <c r="F680" s="1" t="s">
        <v>12</v>
      </c>
      <c r="G680" s="1" t="s">
        <v>45</v>
      </c>
      <c r="H680" s="1" t="s">
        <v>128</v>
      </c>
      <c r="I680" s="3">
        <v>4500</v>
      </c>
      <c r="J680" s="3">
        <v>0</v>
      </c>
      <c r="K680" s="3">
        <v>4500</v>
      </c>
      <c r="L680" s="3">
        <v>2500</v>
      </c>
      <c r="M680" s="3">
        <v>2000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6">
        <f t="shared" si="30"/>
        <v>-4500</v>
      </c>
      <c r="U680" s="6">
        <f t="shared" si="31"/>
        <v>-2500</v>
      </c>
      <c r="V680" s="9">
        <f t="shared" si="32"/>
        <v>3000</v>
      </c>
      <c r="W680" s="9">
        <f>MID(Table1[[#This Row],[Object]],1,2)*100</f>
        <v>3600</v>
      </c>
      <c r="X680" s="6" t="str">
        <f>VLOOKUP(Table1[[#This Row],[Program]],Program!$A$2:$B$269,2,FALSE)</f>
        <v>PAYROLL</v>
      </c>
      <c r="Y680" s="6" t="str">
        <f>VLOOKUP(Table1[[#This Row],[2-Digit Object Code]],'Object Codes'!$C$2:$D$861,2,FALSE)</f>
        <v>WORKERS COMPENSATION INSURANCE</v>
      </c>
    </row>
    <row r="681" spans="1:25" x14ac:dyDescent="0.25">
      <c r="A681" s="1" t="s">
        <v>8</v>
      </c>
      <c r="B681" s="1" t="s">
        <v>9</v>
      </c>
      <c r="C681" s="1" t="s">
        <v>10</v>
      </c>
      <c r="D681" s="1" t="s">
        <v>11</v>
      </c>
      <c r="E681" s="1" t="s">
        <v>157</v>
      </c>
      <c r="F681" s="1" t="s">
        <v>12</v>
      </c>
      <c r="G681" s="1" t="s">
        <v>47</v>
      </c>
      <c r="H681" s="1" t="s">
        <v>128</v>
      </c>
      <c r="I681" s="3">
        <v>50</v>
      </c>
      <c r="J681" s="3">
        <v>0</v>
      </c>
      <c r="K681" s="3">
        <v>50</v>
      </c>
      <c r="L681" s="3">
        <v>0</v>
      </c>
      <c r="M681" s="3">
        <v>50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6">
        <f t="shared" si="30"/>
        <v>-50</v>
      </c>
      <c r="U681" s="6">
        <f t="shared" si="31"/>
        <v>0</v>
      </c>
      <c r="V681" s="9">
        <f t="shared" si="32"/>
        <v>3000</v>
      </c>
      <c r="W681" s="9">
        <f>MID(Table1[[#This Row],[Object]],1,2)*100</f>
        <v>3900</v>
      </c>
      <c r="X681" s="6" t="str">
        <f>VLOOKUP(Table1[[#This Row],[Program]],Program!$A$2:$B$269,2,FALSE)</f>
        <v>PAYROLL</v>
      </c>
      <c r="Y681" s="6" t="str">
        <f>VLOOKUP(Table1[[#This Row],[2-Digit Object Code]],'Object Codes'!$C$2:$D$861,2,FALSE)</f>
        <v>OTHER BENEFITS</v>
      </c>
    </row>
    <row r="682" spans="1:25" x14ac:dyDescent="0.25">
      <c r="A682" s="1" t="s">
        <v>8</v>
      </c>
      <c r="B682" s="1" t="s">
        <v>9</v>
      </c>
      <c r="C682" s="1" t="s">
        <v>10</v>
      </c>
      <c r="D682" s="1" t="s">
        <v>11</v>
      </c>
      <c r="E682" s="1" t="s">
        <v>157</v>
      </c>
      <c r="F682" s="1" t="s">
        <v>12</v>
      </c>
      <c r="G682" s="1" t="s">
        <v>48</v>
      </c>
      <c r="H682" s="1" t="s">
        <v>128</v>
      </c>
      <c r="I682" s="3">
        <v>149</v>
      </c>
      <c r="J682" s="3">
        <v>0</v>
      </c>
      <c r="K682" s="3">
        <v>149</v>
      </c>
      <c r="L682" s="3">
        <v>82.8</v>
      </c>
      <c r="M682" s="3">
        <v>66.2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6">
        <f t="shared" si="30"/>
        <v>-149</v>
      </c>
      <c r="U682" s="6">
        <f t="shared" si="31"/>
        <v>-82.8</v>
      </c>
      <c r="V682" s="9">
        <f t="shared" si="32"/>
        <v>3000</v>
      </c>
      <c r="W682" s="9">
        <f>MID(Table1[[#This Row],[Object]],1,2)*100</f>
        <v>3900</v>
      </c>
      <c r="X682" s="6" t="str">
        <f>VLOOKUP(Table1[[#This Row],[Program]],Program!$A$2:$B$269,2,FALSE)</f>
        <v>PAYROLL</v>
      </c>
      <c r="Y682" s="6" t="str">
        <f>VLOOKUP(Table1[[#This Row],[2-Digit Object Code]],'Object Codes'!$C$2:$D$861,2,FALSE)</f>
        <v>OTHER BENEFITS</v>
      </c>
    </row>
    <row r="683" spans="1:25" x14ac:dyDescent="0.25">
      <c r="A683" s="1" t="s">
        <v>8</v>
      </c>
      <c r="B683" s="1" t="s">
        <v>9</v>
      </c>
      <c r="C683" s="1" t="s">
        <v>10</v>
      </c>
      <c r="D683" s="1" t="s">
        <v>11</v>
      </c>
      <c r="E683" s="1" t="s">
        <v>157</v>
      </c>
      <c r="F683" s="1" t="s">
        <v>12</v>
      </c>
      <c r="G683" s="1" t="s">
        <v>50</v>
      </c>
      <c r="H683" s="1" t="s">
        <v>128</v>
      </c>
      <c r="I683" s="3">
        <v>24</v>
      </c>
      <c r="J683" s="3">
        <v>0</v>
      </c>
      <c r="K683" s="3">
        <v>24</v>
      </c>
      <c r="L683" s="3">
        <v>0</v>
      </c>
      <c r="M683" s="3">
        <v>24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6">
        <f t="shared" si="30"/>
        <v>-24</v>
      </c>
      <c r="U683" s="6">
        <f t="shared" si="31"/>
        <v>0</v>
      </c>
      <c r="V683" s="9">
        <f t="shared" si="32"/>
        <v>3000</v>
      </c>
      <c r="W683" s="9">
        <f>MID(Table1[[#This Row],[Object]],1,2)*100</f>
        <v>3900</v>
      </c>
      <c r="X683" s="6" t="str">
        <f>VLOOKUP(Table1[[#This Row],[Program]],Program!$A$2:$B$269,2,FALSE)</f>
        <v>PAYROLL</v>
      </c>
      <c r="Y683" s="6" t="str">
        <f>VLOOKUP(Table1[[#This Row],[2-Digit Object Code]],'Object Codes'!$C$2:$D$861,2,FALSE)</f>
        <v>OTHER BENEFITS</v>
      </c>
    </row>
    <row r="684" spans="1:25" x14ac:dyDescent="0.25">
      <c r="A684" s="1" t="s">
        <v>8</v>
      </c>
      <c r="B684" s="1" t="s">
        <v>9</v>
      </c>
      <c r="C684" s="1" t="s">
        <v>10</v>
      </c>
      <c r="D684" s="1" t="s">
        <v>11</v>
      </c>
      <c r="E684" s="1" t="s">
        <v>157</v>
      </c>
      <c r="F684" s="1" t="s">
        <v>12</v>
      </c>
      <c r="G684" s="1" t="s">
        <v>51</v>
      </c>
      <c r="H684" s="1" t="s">
        <v>128</v>
      </c>
      <c r="I684" s="3">
        <v>72</v>
      </c>
      <c r="J684" s="3">
        <v>0</v>
      </c>
      <c r="K684" s="3">
        <v>72</v>
      </c>
      <c r="L684" s="3">
        <v>40</v>
      </c>
      <c r="M684" s="3">
        <v>32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6">
        <f t="shared" si="30"/>
        <v>-72</v>
      </c>
      <c r="U684" s="6">
        <f t="shared" si="31"/>
        <v>-40</v>
      </c>
      <c r="V684" s="9">
        <f t="shared" si="32"/>
        <v>3000</v>
      </c>
      <c r="W684" s="9">
        <f>MID(Table1[[#This Row],[Object]],1,2)*100</f>
        <v>3900</v>
      </c>
      <c r="X684" s="6" t="str">
        <f>VLOOKUP(Table1[[#This Row],[Program]],Program!$A$2:$B$269,2,FALSE)</f>
        <v>PAYROLL</v>
      </c>
      <c r="Y684" s="6" t="str">
        <f>VLOOKUP(Table1[[#This Row],[2-Digit Object Code]],'Object Codes'!$C$2:$D$861,2,FALSE)</f>
        <v>OTHER BENEFITS</v>
      </c>
    </row>
    <row r="685" spans="1:25" x14ac:dyDescent="0.25">
      <c r="A685" s="1" t="s">
        <v>8</v>
      </c>
      <c r="B685" s="1" t="s">
        <v>9</v>
      </c>
      <c r="C685" s="1" t="s">
        <v>10</v>
      </c>
      <c r="D685" s="1" t="s">
        <v>11</v>
      </c>
      <c r="E685" s="1" t="s">
        <v>157</v>
      </c>
      <c r="F685" s="1" t="s">
        <v>12</v>
      </c>
      <c r="G685" s="1" t="s">
        <v>121</v>
      </c>
      <c r="H685" s="1" t="s">
        <v>128</v>
      </c>
      <c r="I685" s="3">
        <v>3000</v>
      </c>
      <c r="J685" s="3">
        <v>0</v>
      </c>
      <c r="K685" s="3">
        <v>3000</v>
      </c>
      <c r="L685" s="3">
        <v>3250</v>
      </c>
      <c r="M685" s="3">
        <v>-250</v>
      </c>
      <c r="N685" s="3">
        <v>3000</v>
      </c>
      <c r="O685" s="3">
        <v>0</v>
      </c>
      <c r="P685" s="3">
        <v>3000</v>
      </c>
      <c r="Q685" s="3">
        <v>0</v>
      </c>
      <c r="R685" s="3">
        <v>0</v>
      </c>
      <c r="S685" s="3">
        <v>3000</v>
      </c>
      <c r="T685" s="6">
        <f t="shared" si="30"/>
        <v>0</v>
      </c>
      <c r="U685" s="6">
        <f t="shared" si="31"/>
        <v>-250</v>
      </c>
      <c r="V685" s="9">
        <f t="shared" si="32"/>
        <v>3000</v>
      </c>
      <c r="W685" s="9">
        <f>MID(Table1[[#This Row],[Object]],1,2)*100</f>
        <v>3900</v>
      </c>
      <c r="X685" s="6" t="str">
        <f>VLOOKUP(Table1[[#This Row],[Program]],Program!$A$2:$B$269,2,FALSE)</f>
        <v>PAYROLL</v>
      </c>
      <c r="Y685" s="6" t="str">
        <f>VLOOKUP(Table1[[#This Row],[2-Digit Object Code]],'Object Codes'!$C$2:$D$861,2,FALSE)</f>
        <v>OTHER BENEFITS</v>
      </c>
    </row>
    <row r="686" spans="1:25" x14ac:dyDescent="0.25">
      <c r="A686" s="1" t="s">
        <v>8</v>
      </c>
      <c r="B686" s="1" t="s">
        <v>9</v>
      </c>
      <c r="C686" s="1" t="s">
        <v>10</v>
      </c>
      <c r="D686" s="1" t="s">
        <v>11</v>
      </c>
      <c r="E686" s="1" t="s">
        <v>157</v>
      </c>
      <c r="F686" s="1" t="s">
        <v>12</v>
      </c>
      <c r="G686" s="1" t="s">
        <v>58</v>
      </c>
      <c r="H686" s="1" t="s">
        <v>128</v>
      </c>
      <c r="I686" s="3">
        <v>500</v>
      </c>
      <c r="J686" s="3">
        <v>0</v>
      </c>
      <c r="K686" s="3">
        <v>500</v>
      </c>
      <c r="L686" s="3">
        <v>0</v>
      </c>
      <c r="M686" s="3">
        <v>500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6">
        <f t="shared" si="30"/>
        <v>-500</v>
      </c>
      <c r="U686" s="6">
        <f t="shared" si="31"/>
        <v>0</v>
      </c>
      <c r="V686" s="9">
        <f t="shared" si="32"/>
        <v>5000</v>
      </c>
      <c r="W686" s="9">
        <f>MID(Table1[[#This Row],[Object]],1,2)*100</f>
        <v>5200</v>
      </c>
      <c r="X686" s="6" t="str">
        <f>VLOOKUP(Table1[[#This Row],[Program]],Program!$A$2:$B$269,2,FALSE)</f>
        <v>PAYROLL</v>
      </c>
      <c r="Y686" s="6" t="str">
        <f>VLOOKUP(Table1[[#This Row],[2-Digit Object Code]],'Object Codes'!$C$2:$D$861,2,FALSE)</f>
        <v>TRAVEL &amp; CONFERENCE EXPENSES</v>
      </c>
    </row>
    <row r="687" spans="1:25" x14ac:dyDescent="0.25">
      <c r="A687" s="1" t="s">
        <v>8</v>
      </c>
      <c r="B687" s="1" t="s">
        <v>9</v>
      </c>
      <c r="C687" s="1" t="s">
        <v>10</v>
      </c>
      <c r="D687" s="1" t="s">
        <v>11</v>
      </c>
      <c r="E687" s="1" t="s">
        <v>157</v>
      </c>
      <c r="F687" s="1" t="s">
        <v>12</v>
      </c>
      <c r="G687" s="1" t="s">
        <v>61</v>
      </c>
      <c r="H687" s="1" t="s">
        <v>128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200</v>
      </c>
      <c r="O687" s="3">
        <v>0</v>
      </c>
      <c r="P687" s="3">
        <v>200</v>
      </c>
      <c r="Q687" s="3">
        <v>0</v>
      </c>
      <c r="R687" s="3">
        <v>0</v>
      </c>
      <c r="S687" s="3">
        <v>200</v>
      </c>
      <c r="T687" s="6">
        <f t="shared" si="30"/>
        <v>200</v>
      </c>
      <c r="U687" s="6">
        <f t="shared" si="31"/>
        <v>200</v>
      </c>
      <c r="V687" s="9">
        <f t="shared" si="32"/>
        <v>5000</v>
      </c>
      <c r="W687" s="9">
        <f>MID(Table1[[#This Row],[Object]],1,2)*100</f>
        <v>5200</v>
      </c>
      <c r="X687" s="6" t="str">
        <f>VLOOKUP(Table1[[#This Row],[Program]],Program!$A$2:$B$269,2,FALSE)</f>
        <v>PAYROLL</v>
      </c>
      <c r="Y687" s="6" t="str">
        <f>VLOOKUP(Table1[[#This Row],[2-Digit Object Code]],'Object Codes'!$C$2:$D$861,2,FALSE)</f>
        <v>TRAVEL &amp; CONFERENCE EXPENSES</v>
      </c>
    </row>
    <row r="688" spans="1:25" x14ac:dyDescent="0.25">
      <c r="A688" s="1" t="s">
        <v>8</v>
      </c>
      <c r="B688" s="1" t="s">
        <v>9</v>
      </c>
      <c r="C688" s="1" t="s">
        <v>10</v>
      </c>
      <c r="D688" s="1" t="s">
        <v>11</v>
      </c>
      <c r="E688" s="1" t="s">
        <v>157</v>
      </c>
      <c r="F688" s="1" t="s">
        <v>12</v>
      </c>
      <c r="G688" s="1" t="s">
        <v>62</v>
      </c>
      <c r="H688" s="1" t="s">
        <v>128</v>
      </c>
      <c r="I688" s="3">
        <v>500</v>
      </c>
      <c r="J688" s="3">
        <v>0</v>
      </c>
      <c r="K688" s="3">
        <v>500</v>
      </c>
      <c r="L688" s="3">
        <v>87.72</v>
      </c>
      <c r="M688" s="3">
        <v>412.28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6">
        <f t="shared" si="30"/>
        <v>-500</v>
      </c>
      <c r="U688" s="6">
        <f t="shared" si="31"/>
        <v>-87.72</v>
      </c>
      <c r="V688" s="9">
        <f t="shared" si="32"/>
        <v>5000</v>
      </c>
      <c r="W688" s="9">
        <f>MID(Table1[[#This Row],[Object]],1,2)*100</f>
        <v>5200</v>
      </c>
      <c r="X688" s="6" t="str">
        <f>VLOOKUP(Table1[[#This Row],[Program]],Program!$A$2:$B$269,2,FALSE)</f>
        <v>PAYROLL</v>
      </c>
      <c r="Y688" s="6" t="str">
        <f>VLOOKUP(Table1[[#This Row],[2-Digit Object Code]],'Object Codes'!$C$2:$D$861,2,FALSE)</f>
        <v>TRAVEL &amp; CONFERENCE EXPENSES</v>
      </c>
    </row>
    <row r="689" spans="1:25" x14ac:dyDescent="0.25">
      <c r="A689" s="1" t="s">
        <v>8</v>
      </c>
      <c r="B689" s="1" t="s">
        <v>9</v>
      </c>
      <c r="C689" s="1" t="s">
        <v>10</v>
      </c>
      <c r="D689" s="1" t="s">
        <v>11</v>
      </c>
      <c r="E689" s="1" t="s">
        <v>157</v>
      </c>
      <c r="F689" s="1" t="s">
        <v>12</v>
      </c>
      <c r="G689" s="1" t="s">
        <v>64</v>
      </c>
      <c r="H689" s="1" t="s">
        <v>128</v>
      </c>
      <c r="I689" s="3">
        <v>1500</v>
      </c>
      <c r="J689" s="3">
        <v>0</v>
      </c>
      <c r="K689" s="3">
        <v>1500</v>
      </c>
      <c r="L689" s="3">
        <v>1371.16</v>
      </c>
      <c r="M689" s="3">
        <v>128.84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6">
        <f t="shared" si="30"/>
        <v>-1500</v>
      </c>
      <c r="U689" s="6">
        <f t="shared" si="31"/>
        <v>-1371.16</v>
      </c>
      <c r="V689" s="9">
        <f t="shared" si="32"/>
        <v>5000</v>
      </c>
      <c r="W689" s="9">
        <f>MID(Table1[[#This Row],[Object]],1,2)*100</f>
        <v>5300</v>
      </c>
      <c r="X689" s="6" t="str">
        <f>VLOOKUP(Table1[[#This Row],[Program]],Program!$A$2:$B$269,2,FALSE)</f>
        <v>PAYROLL</v>
      </c>
      <c r="Y689" s="6" t="str">
        <f>VLOOKUP(Table1[[#This Row],[2-Digit Object Code]],'Object Codes'!$C$2:$D$861,2,FALSE)</f>
        <v>POST/DUES/MEMBERSHIPS-DIST.USE</v>
      </c>
    </row>
    <row r="690" spans="1:25" x14ac:dyDescent="0.25">
      <c r="A690" s="1" t="s">
        <v>8</v>
      </c>
      <c r="B690" s="1" t="s">
        <v>9</v>
      </c>
      <c r="C690" s="1" t="s">
        <v>10</v>
      </c>
      <c r="D690" s="1" t="s">
        <v>11</v>
      </c>
      <c r="E690" s="1" t="s">
        <v>157</v>
      </c>
      <c r="F690" s="1" t="s">
        <v>12</v>
      </c>
      <c r="G690" s="1" t="s">
        <v>68</v>
      </c>
      <c r="H690" s="1" t="s">
        <v>128</v>
      </c>
      <c r="I690" s="3">
        <v>500</v>
      </c>
      <c r="J690" s="3">
        <v>0</v>
      </c>
      <c r="K690" s="3">
        <v>500</v>
      </c>
      <c r="L690" s="3">
        <v>811.36</v>
      </c>
      <c r="M690" s="3">
        <v>-311.36</v>
      </c>
      <c r="N690" s="3">
        <v>0</v>
      </c>
      <c r="O690" s="3">
        <v>0</v>
      </c>
      <c r="P690" s="3">
        <v>0</v>
      </c>
      <c r="Q690" s="3">
        <v>700.88</v>
      </c>
      <c r="R690" s="3">
        <v>0</v>
      </c>
      <c r="S690" s="3">
        <v>-700.88</v>
      </c>
      <c r="T690" s="6">
        <f t="shared" si="30"/>
        <v>-500</v>
      </c>
      <c r="U690" s="6">
        <f t="shared" si="31"/>
        <v>-811.36</v>
      </c>
      <c r="V690" s="9">
        <f t="shared" si="32"/>
        <v>5000</v>
      </c>
      <c r="W690" s="9">
        <f>MID(Table1[[#This Row],[Object]],1,2)*100</f>
        <v>5800</v>
      </c>
      <c r="X690" s="6" t="str">
        <f>VLOOKUP(Table1[[#This Row],[Program]],Program!$A$2:$B$269,2,FALSE)</f>
        <v>PAYROLL</v>
      </c>
      <c r="Y690" s="6" t="str">
        <f>VLOOKUP(Table1[[#This Row],[2-Digit Object Code]],'Object Codes'!$C$2:$D$861,2,FALSE)</f>
        <v>OTHER OPERATING EXP-DIST. USE</v>
      </c>
    </row>
    <row r="691" spans="1:25" x14ac:dyDescent="0.25">
      <c r="A691" s="1" t="s">
        <v>8</v>
      </c>
      <c r="B691" s="1" t="s">
        <v>9</v>
      </c>
      <c r="C691" s="1" t="s">
        <v>10</v>
      </c>
      <c r="D691" s="1" t="s">
        <v>11</v>
      </c>
      <c r="E691" s="1" t="s">
        <v>159</v>
      </c>
      <c r="F691" s="1" t="s">
        <v>12</v>
      </c>
      <c r="G691" s="1" t="s">
        <v>18</v>
      </c>
      <c r="H691" s="1" t="s">
        <v>109</v>
      </c>
      <c r="I691" s="3">
        <v>95327</v>
      </c>
      <c r="J691" s="3">
        <v>0</v>
      </c>
      <c r="K691" s="3">
        <v>95327</v>
      </c>
      <c r="L691" s="3">
        <v>102831.33</v>
      </c>
      <c r="M691" s="3">
        <v>-7504.33</v>
      </c>
      <c r="N691" s="3">
        <v>114109</v>
      </c>
      <c r="O691" s="3">
        <v>0</v>
      </c>
      <c r="P691" s="3">
        <v>114109</v>
      </c>
      <c r="Q691" s="3">
        <v>47363.45</v>
      </c>
      <c r="R691" s="3">
        <v>0</v>
      </c>
      <c r="S691" s="3">
        <v>66745.55</v>
      </c>
      <c r="T691" s="6">
        <f t="shared" si="30"/>
        <v>18782</v>
      </c>
      <c r="U691" s="6">
        <f t="shared" si="31"/>
        <v>11277.669999999998</v>
      </c>
      <c r="V691" s="9">
        <f t="shared" si="32"/>
        <v>2000</v>
      </c>
      <c r="W691" s="9">
        <f>MID(Table1[[#This Row],[Object]],1,2)*100</f>
        <v>2100</v>
      </c>
      <c r="X691" s="6" t="str">
        <f>VLOOKUP(Table1[[#This Row],[Program]],Program!$A$2:$B$269,2,FALSE)</f>
        <v>POLICE</v>
      </c>
      <c r="Y691" s="6" t="str">
        <f>VLOOKUP(Table1[[#This Row],[2-Digit Object Code]],'Object Codes'!$C$2:$D$861,2,FALSE)</f>
        <v>CLASSIFIED MANAGERS-NON-INSTRU</v>
      </c>
    </row>
    <row r="692" spans="1:25" x14ac:dyDescent="0.25">
      <c r="A692" s="1" t="s">
        <v>8</v>
      </c>
      <c r="B692" s="1" t="s">
        <v>9</v>
      </c>
      <c r="C692" s="1" t="s">
        <v>10</v>
      </c>
      <c r="D692" s="1" t="s">
        <v>11</v>
      </c>
      <c r="E692" s="1" t="s">
        <v>159</v>
      </c>
      <c r="F692" s="1" t="s">
        <v>12</v>
      </c>
      <c r="G692" s="1" t="s">
        <v>158</v>
      </c>
      <c r="H692" s="1" t="s">
        <v>109</v>
      </c>
      <c r="I692" s="3">
        <v>199140</v>
      </c>
      <c r="J692" s="3">
        <v>0</v>
      </c>
      <c r="K692" s="3">
        <v>199140</v>
      </c>
      <c r="L692" s="3">
        <v>164997.51999999999</v>
      </c>
      <c r="M692" s="3">
        <v>34142.480000000003</v>
      </c>
      <c r="N692" s="3">
        <v>216218</v>
      </c>
      <c r="O692" s="3">
        <v>-53146</v>
      </c>
      <c r="P692" s="3">
        <v>163072</v>
      </c>
      <c r="Q692" s="3">
        <v>79736.759999999995</v>
      </c>
      <c r="R692" s="3">
        <v>0</v>
      </c>
      <c r="S692" s="3">
        <v>83335.240000000005</v>
      </c>
      <c r="T692" s="6">
        <f t="shared" si="30"/>
        <v>17078</v>
      </c>
      <c r="U692" s="6">
        <f t="shared" si="31"/>
        <v>51220.48000000001</v>
      </c>
      <c r="V692" s="9">
        <f t="shared" si="32"/>
        <v>2000</v>
      </c>
      <c r="W692" s="9">
        <f>MID(Table1[[#This Row],[Object]],1,2)*100</f>
        <v>2100</v>
      </c>
      <c r="X692" s="6" t="str">
        <f>VLOOKUP(Table1[[#This Row],[Program]],Program!$A$2:$B$269,2,FALSE)</f>
        <v>POLICE</v>
      </c>
      <c r="Y692" s="6" t="str">
        <f>VLOOKUP(Table1[[#This Row],[2-Digit Object Code]],'Object Codes'!$C$2:$D$861,2,FALSE)</f>
        <v>CLASSIFIED MANAGERS-NON-INSTRU</v>
      </c>
    </row>
    <row r="693" spans="1:25" x14ac:dyDescent="0.25">
      <c r="A693" s="1" t="s">
        <v>8</v>
      </c>
      <c r="B693" s="1" t="s">
        <v>9</v>
      </c>
      <c r="C693" s="1" t="s">
        <v>10</v>
      </c>
      <c r="D693" s="1" t="s">
        <v>11</v>
      </c>
      <c r="E693" s="1" t="s">
        <v>159</v>
      </c>
      <c r="F693" s="1" t="s">
        <v>12</v>
      </c>
      <c r="G693" s="1" t="s">
        <v>19</v>
      </c>
      <c r="H693" s="1" t="s">
        <v>109</v>
      </c>
      <c r="I693" s="3">
        <v>480512</v>
      </c>
      <c r="J693" s="3">
        <v>0</v>
      </c>
      <c r="K693" s="3">
        <v>480512</v>
      </c>
      <c r="L693" s="3">
        <v>277291.96000000002</v>
      </c>
      <c r="M693" s="3">
        <v>203220.04</v>
      </c>
      <c r="N693" s="3">
        <v>306440</v>
      </c>
      <c r="O693" s="3">
        <v>-40000</v>
      </c>
      <c r="P693" s="3">
        <v>266440</v>
      </c>
      <c r="Q693" s="3">
        <v>113705.37</v>
      </c>
      <c r="R693" s="3">
        <v>0</v>
      </c>
      <c r="S693" s="3">
        <v>152734.63</v>
      </c>
      <c r="T693" s="6">
        <f t="shared" si="30"/>
        <v>-174072</v>
      </c>
      <c r="U693" s="6">
        <f t="shared" si="31"/>
        <v>29148.039999999979</v>
      </c>
      <c r="V693" s="9">
        <f t="shared" si="32"/>
        <v>2000</v>
      </c>
      <c r="W693" s="9">
        <f>MID(Table1[[#This Row],[Object]],1,2)*100</f>
        <v>2100</v>
      </c>
      <c r="X693" s="6" t="str">
        <f>VLOOKUP(Table1[[#This Row],[Program]],Program!$A$2:$B$269,2,FALSE)</f>
        <v>POLICE</v>
      </c>
      <c r="Y693" s="6" t="str">
        <f>VLOOKUP(Table1[[#This Row],[2-Digit Object Code]],'Object Codes'!$C$2:$D$861,2,FALSE)</f>
        <v>CLASSIFIED MANAGERS-NON-INSTRU</v>
      </c>
    </row>
    <row r="694" spans="1:25" x14ac:dyDescent="0.25">
      <c r="A694" s="1" t="s">
        <v>8</v>
      </c>
      <c r="B694" s="1" t="s">
        <v>9</v>
      </c>
      <c r="C694" s="1" t="s">
        <v>10</v>
      </c>
      <c r="D694" s="1" t="s">
        <v>11</v>
      </c>
      <c r="E694" s="1" t="s">
        <v>159</v>
      </c>
      <c r="F694" s="1" t="s">
        <v>12</v>
      </c>
      <c r="G694" s="1" t="s">
        <v>19</v>
      </c>
      <c r="H694" s="1" t="s">
        <v>160</v>
      </c>
      <c r="I694" s="3">
        <v>0</v>
      </c>
      <c r="J694" s="3">
        <v>0</v>
      </c>
      <c r="K694" s="3">
        <v>0</v>
      </c>
      <c r="L694" s="3">
        <v>30000</v>
      </c>
      <c r="M694" s="3">
        <v>-30000</v>
      </c>
      <c r="N694" s="3">
        <v>0</v>
      </c>
      <c r="O694" s="3">
        <v>0</v>
      </c>
      <c r="P694" s="3">
        <v>0</v>
      </c>
      <c r="Q694" s="3">
        <v>12500</v>
      </c>
      <c r="R694" s="3">
        <v>0</v>
      </c>
      <c r="S694" s="3">
        <v>-12500</v>
      </c>
      <c r="T694" s="6">
        <f t="shared" si="30"/>
        <v>0</v>
      </c>
      <c r="U694" s="6">
        <f t="shared" si="31"/>
        <v>-30000</v>
      </c>
      <c r="V694" s="9">
        <f t="shared" si="32"/>
        <v>2000</v>
      </c>
      <c r="W694" s="9">
        <f>MID(Table1[[#This Row],[Object]],1,2)*100</f>
        <v>2100</v>
      </c>
      <c r="X694" s="6" t="str">
        <f>VLOOKUP(Table1[[#This Row],[Program]],Program!$A$2:$B$269,2,FALSE)</f>
        <v>POLICE</v>
      </c>
      <c r="Y694" s="6" t="str">
        <f>VLOOKUP(Table1[[#This Row],[2-Digit Object Code]],'Object Codes'!$C$2:$D$861,2,FALSE)</f>
        <v>CLASSIFIED MANAGERS-NON-INSTRU</v>
      </c>
    </row>
    <row r="695" spans="1:25" x14ac:dyDescent="0.25">
      <c r="A695" s="1" t="s">
        <v>8</v>
      </c>
      <c r="B695" s="1" t="s">
        <v>9</v>
      </c>
      <c r="C695" s="1" t="s">
        <v>10</v>
      </c>
      <c r="D695" s="1" t="s">
        <v>11</v>
      </c>
      <c r="E695" s="1" t="s">
        <v>159</v>
      </c>
      <c r="F695" s="1" t="s">
        <v>12</v>
      </c>
      <c r="G695" s="1" t="s">
        <v>99</v>
      </c>
      <c r="H695" s="1" t="s">
        <v>109</v>
      </c>
      <c r="I695" s="3">
        <v>100000</v>
      </c>
      <c r="J695" s="3">
        <v>20000</v>
      </c>
      <c r="K695" s="3">
        <v>120000</v>
      </c>
      <c r="L695" s="3">
        <v>138398.59</v>
      </c>
      <c r="M695" s="3">
        <v>-18398.59</v>
      </c>
      <c r="N695" s="3">
        <v>110000</v>
      </c>
      <c r="O695" s="3">
        <v>0</v>
      </c>
      <c r="P695" s="3">
        <v>110000</v>
      </c>
      <c r="Q695" s="3">
        <v>76724.31</v>
      </c>
      <c r="R695" s="3">
        <v>0</v>
      </c>
      <c r="S695" s="3">
        <v>33275.69</v>
      </c>
      <c r="T695" s="6">
        <f t="shared" si="30"/>
        <v>10000</v>
      </c>
      <c r="U695" s="6">
        <f t="shared" si="31"/>
        <v>-28398.589999999997</v>
      </c>
      <c r="V695" s="9">
        <f t="shared" si="32"/>
        <v>2000</v>
      </c>
      <c r="W695" s="9">
        <f>MID(Table1[[#This Row],[Object]],1,2)*100</f>
        <v>2300</v>
      </c>
      <c r="X695" s="6" t="str">
        <f>VLOOKUP(Table1[[#This Row],[Program]],Program!$A$2:$B$269,2,FALSE)</f>
        <v>POLICE</v>
      </c>
      <c r="Y695" s="6" t="str">
        <f>VLOOKUP(Table1[[#This Row],[2-Digit Object Code]],'Object Codes'!$C$2:$D$861,2,FALSE)</f>
        <v>NON-INSTRUCTION HOURLY CLASS.</v>
      </c>
    </row>
    <row r="696" spans="1:25" x14ac:dyDescent="0.25">
      <c r="A696" s="1" t="s">
        <v>8</v>
      </c>
      <c r="B696" s="1" t="s">
        <v>9</v>
      </c>
      <c r="C696" s="1" t="s">
        <v>10</v>
      </c>
      <c r="D696" s="1" t="s">
        <v>11</v>
      </c>
      <c r="E696" s="1" t="s">
        <v>159</v>
      </c>
      <c r="F696" s="1" t="s">
        <v>12</v>
      </c>
      <c r="G696" s="1" t="s">
        <v>22</v>
      </c>
      <c r="H696" s="1" t="s">
        <v>109</v>
      </c>
      <c r="I696" s="3">
        <v>48000</v>
      </c>
      <c r="J696" s="3">
        <v>-36850</v>
      </c>
      <c r="K696" s="3">
        <v>11150</v>
      </c>
      <c r="L696" s="3">
        <v>6379.62</v>
      </c>
      <c r="M696" s="3">
        <v>4770.38</v>
      </c>
      <c r="N696" s="3">
        <v>0</v>
      </c>
      <c r="O696" s="3">
        <v>15000</v>
      </c>
      <c r="P696" s="3">
        <v>15000</v>
      </c>
      <c r="Q696" s="3">
        <v>2159</v>
      </c>
      <c r="R696" s="3">
        <v>0</v>
      </c>
      <c r="S696" s="3">
        <v>12841</v>
      </c>
      <c r="T696" s="6">
        <f t="shared" si="30"/>
        <v>-48000</v>
      </c>
      <c r="U696" s="6">
        <f t="shared" si="31"/>
        <v>-6379.62</v>
      </c>
      <c r="V696" s="9">
        <f t="shared" si="32"/>
        <v>2000</v>
      </c>
      <c r="W696" s="9">
        <f>MID(Table1[[#This Row],[Object]],1,2)*100</f>
        <v>2300</v>
      </c>
      <c r="X696" s="6" t="str">
        <f>VLOOKUP(Table1[[#This Row],[Program]],Program!$A$2:$B$269,2,FALSE)</f>
        <v>POLICE</v>
      </c>
      <c r="Y696" s="6" t="str">
        <f>VLOOKUP(Table1[[#This Row],[2-Digit Object Code]],'Object Codes'!$C$2:$D$861,2,FALSE)</f>
        <v>NON-INSTRUCTION HOURLY CLASS.</v>
      </c>
    </row>
    <row r="697" spans="1:25" x14ac:dyDescent="0.25">
      <c r="A697" s="1" t="s">
        <v>8</v>
      </c>
      <c r="B697" s="1" t="s">
        <v>9</v>
      </c>
      <c r="C697" s="1" t="s">
        <v>10</v>
      </c>
      <c r="D697" s="1" t="s">
        <v>11</v>
      </c>
      <c r="E697" s="1" t="s">
        <v>159</v>
      </c>
      <c r="F697" s="1" t="s">
        <v>12</v>
      </c>
      <c r="G697" s="1" t="s">
        <v>27</v>
      </c>
      <c r="H697" s="1" t="s">
        <v>109</v>
      </c>
      <c r="I697" s="3">
        <v>33690</v>
      </c>
      <c r="J697" s="3">
        <v>0</v>
      </c>
      <c r="K697" s="3">
        <v>33690</v>
      </c>
      <c r="L697" s="3">
        <v>30551.46</v>
      </c>
      <c r="M697" s="3">
        <v>3138.54</v>
      </c>
      <c r="N697" s="3">
        <v>38841</v>
      </c>
      <c r="O697" s="3">
        <v>-6385</v>
      </c>
      <c r="P697" s="3">
        <v>32456</v>
      </c>
      <c r="Q697" s="3">
        <v>14822.11</v>
      </c>
      <c r="R697" s="3">
        <v>0</v>
      </c>
      <c r="S697" s="3">
        <v>17633.89</v>
      </c>
      <c r="T697" s="6">
        <f t="shared" si="30"/>
        <v>5151</v>
      </c>
      <c r="U697" s="6">
        <f t="shared" si="31"/>
        <v>8289.5400000000009</v>
      </c>
      <c r="V697" s="9">
        <f t="shared" si="32"/>
        <v>3000</v>
      </c>
      <c r="W697" s="9">
        <f>MID(Table1[[#This Row],[Object]],1,2)*100</f>
        <v>3200</v>
      </c>
      <c r="X697" s="6" t="str">
        <f>VLOOKUP(Table1[[#This Row],[Program]],Program!$A$2:$B$269,2,FALSE)</f>
        <v>POLICE</v>
      </c>
      <c r="Y697" s="6" t="str">
        <f>VLOOKUP(Table1[[#This Row],[2-Digit Object Code]],'Object Codes'!$C$2:$D$861,2,FALSE)</f>
        <v>CLASSIFIED RETIREMENT</v>
      </c>
    </row>
    <row r="698" spans="1:25" x14ac:dyDescent="0.25">
      <c r="A698" s="1" t="s">
        <v>8</v>
      </c>
      <c r="B698" s="1" t="s">
        <v>9</v>
      </c>
      <c r="C698" s="1" t="s">
        <v>10</v>
      </c>
      <c r="D698" s="1" t="s">
        <v>11</v>
      </c>
      <c r="E698" s="1" t="s">
        <v>159</v>
      </c>
      <c r="F698" s="1" t="s">
        <v>12</v>
      </c>
      <c r="G698" s="1" t="s">
        <v>28</v>
      </c>
      <c r="H698" s="1" t="s">
        <v>109</v>
      </c>
      <c r="I698" s="3">
        <v>55031</v>
      </c>
      <c r="J698" s="3">
        <v>0</v>
      </c>
      <c r="K698" s="3">
        <v>55031</v>
      </c>
      <c r="L698" s="3">
        <v>30507.3</v>
      </c>
      <c r="M698" s="3">
        <v>24523.7</v>
      </c>
      <c r="N698" s="3">
        <v>36200</v>
      </c>
      <c r="O698" s="3">
        <v>-6572</v>
      </c>
      <c r="P698" s="3">
        <v>29628</v>
      </c>
      <c r="Q698" s="3">
        <v>13704.6</v>
      </c>
      <c r="R698" s="3">
        <v>0</v>
      </c>
      <c r="S698" s="3">
        <v>15923.4</v>
      </c>
      <c r="T698" s="6">
        <f t="shared" si="30"/>
        <v>-18831</v>
      </c>
      <c r="U698" s="6">
        <f t="shared" si="31"/>
        <v>5692.7000000000007</v>
      </c>
      <c r="V698" s="9">
        <f t="shared" si="32"/>
        <v>3000</v>
      </c>
      <c r="W698" s="9">
        <f>MID(Table1[[#This Row],[Object]],1,2)*100</f>
        <v>3200</v>
      </c>
      <c r="X698" s="6" t="str">
        <f>VLOOKUP(Table1[[#This Row],[Program]],Program!$A$2:$B$269,2,FALSE)</f>
        <v>POLICE</v>
      </c>
      <c r="Y698" s="6" t="str">
        <f>VLOOKUP(Table1[[#This Row],[2-Digit Object Code]],'Object Codes'!$C$2:$D$861,2,FALSE)</f>
        <v>CLASSIFIED RETIREMENT</v>
      </c>
    </row>
    <row r="699" spans="1:25" x14ac:dyDescent="0.25">
      <c r="A699" s="1" t="s">
        <v>8</v>
      </c>
      <c r="B699" s="1" t="s">
        <v>9</v>
      </c>
      <c r="C699" s="1" t="s">
        <v>10</v>
      </c>
      <c r="D699" s="1" t="s">
        <v>11</v>
      </c>
      <c r="E699" s="1" t="s">
        <v>159</v>
      </c>
      <c r="F699" s="1" t="s">
        <v>12</v>
      </c>
      <c r="G699" s="1" t="s">
        <v>87</v>
      </c>
      <c r="H699" s="1" t="s">
        <v>109</v>
      </c>
      <c r="I699" s="3">
        <v>18257</v>
      </c>
      <c r="J699" s="3">
        <v>0</v>
      </c>
      <c r="K699" s="3">
        <v>18257</v>
      </c>
      <c r="L699" s="3">
        <v>16494.72</v>
      </c>
      <c r="M699" s="3">
        <v>1762.28</v>
      </c>
      <c r="N699" s="3">
        <v>20480</v>
      </c>
      <c r="O699" s="3">
        <v>-3558</v>
      </c>
      <c r="P699" s="3">
        <v>16922</v>
      </c>
      <c r="Q699" s="3">
        <v>7577.27</v>
      </c>
      <c r="R699" s="3">
        <v>0</v>
      </c>
      <c r="S699" s="3">
        <v>9344.73</v>
      </c>
      <c r="T699" s="6">
        <f t="shared" si="30"/>
        <v>2223</v>
      </c>
      <c r="U699" s="6">
        <f t="shared" si="31"/>
        <v>3985.2799999999988</v>
      </c>
      <c r="V699" s="9">
        <f t="shared" si="32"/>
        <v>3000</v>
      </c>
      <c r="W699" s="9">
        <f>MID(Table1[[#This Row],[Object]],1,2)*100</f>
        <v>3300</v>
      </c>
      <c r="X699" s="6" t="str">
        <f>VLOOKUP(Table1[[#This Row],[Program]],Program!$A$2:$B$269,2,FALSE)</f>
        <v>POLICE</v>
      </c>
      <c r="Y699" s="6" t="str">
        <f>VLOOKUP(Table1[[#This Row],[2-Digit Object Code]],'Object Codes'!$C$2:$D$861,2,FALSE)</f>
        <v>OASDHI/FICA</v>
      </c>
    </row>
    <row r="700" spans="1:25" x14ac:dyDescent="0.25">
      <c r="A700" s="1" t="s">
        <v>8</v>
      </c>
      <c r="B700" s="1" t="s">
        <v>9</v>
      </c>
      <c r="C700" s="1" t="s">
        <v>10</v>
      </c>
      <c r="D700" s="1" t="s">
        <v>11</v>
      </c>
      <c r="E700" s="1" t="s">
        <v>159</v>
      </c>
      <c r="F700" s="1" t="s">
        <v>12</v>
      </c>
      <c r="G700" s="1" t="s">
        <v>29</v>
      </c>
      <c r="H700" s="1" t="s">
        <v>109</v>
      </c>
      <c r="I700" s="3">
        <v>36267</v>
      </c>
      <c r="J700" s="3">
        <v>0</v>
      </c>
      <c r="K700" s="3">
        <v>36267</v>
      </c>
      <c r="L700" s="3">
        <v>25788.12</v>
      </c>
      <c r="M700" s="3">
        <v>10478.879999999999</v>
      </c>
      <c r="N700" s="3">
        <v>25957</v>
      </c>
      <c r="O700" s="3">
        <v>-3476</v>
      </c>
      <c r="P700" s="3">
        <v>22481</v>
      </c>
      <c r="Q700" s="3">
        <v>12001.44</v>
      </c>
      <c r="R700" s="3">
        <v>0</v>
      </c>
      <c r="S700" s="3">
        <v>10479.56</v>
      </c>
      <c r="T700" s="6">
        <f t="shared" si="30"/>
        <v>-10310</v>
      </c>
      <c r="U700" s="6">
        <f t="shared" si="31"/>
        <v>168.88000000000102</v>
      </c>
      <c r="V700" s="9">
        <f t="shared" si="32"/>
        <v>3000</v>
      </c>
      <c r="W700" s="9">
        <f>MID(Table1[[#This Row],[Object]],1,2)*100</f>
        <v>3300</v>
      </c>
      <c r="X700" s="6" t="str">
        <f>VLOOKUP(Table1[[#This Row],[Program]],Program!$A$2:$B$269,2,FALSE)</f>
        <v>POLICE</v>
      </c>
      <c r="Y700" s="6" t="str">
        <f>VLOOKUP(Table1[[#This Row],[2-Digit Object Code]],'Object Codes'!$C$2:$D$861,2,FALSE)</f>
        <v>OASDHI/FICA</v>
      </c>
    </row>
    <row r="701" spans="1:25" x14ac:dyDescent="0.25">
      <c r="A701" s="1" t="s">
        <v>8</v>
      </c>
      <c r="B701" s="1" t="s">
        <v>9</v>
      </c>
      <c r="C701" s="1" t="s">
        <v>10</v>
      </c>
      <c r="D701" s="1" t="s">
        <v>11</v>
      </c>
      <c r="E701" s="1" t="s">
        <v>159</v>
      </c>
      <c r="F701" s="1" t="s">
        <v>12</v>
      </c>
      <c r="G701" s="1" t="s">
        <v>29</v>
      </c>
      <c r="H701" s="1" t="s">
        <v>160</v>
      </c>
      <c r="I701" s="3">
        <v>0</v>
      </c>
      <c r="J701" s="3">
        <v>0</v>
      </c>
      <c r="K701" s="3">
        <v>0</v>
      </c>
      <c r="L701" s="3">
        <v>1860</v>
      </c>
      <c r="M701" s="3">
        <v>-1860</v>
      </c>
      <c r="N701" s="3">
        <v>0</v>
      </c>
      <c r="O701" s="3">
        <v>0</v>
      </c>
      <c r="P701" s="3">
        <v>0</v>
      </c>
      <c r="Q701" s="3">
        <v>775</v>
      </c>
      <c r="R701" s="3">
        <v>0</v>
      </c>
      <c r="S701" s="3">
        <v>-775</v>
      </c>
      <c r="T701" s="6">
        <f t="shared" si="30"/>
        <v>0</v>
      </c>
      <c r="U701" s="6">
        <f t="shared" si="31"/>
        <v>-1860</v>
      </c>
      <c r="V701" s="9">
        <f t="shared" si="32"/>
        <v>3000</v>
      </c>
      <c r="W701" s="9">
        <f>MID(Table1[[#This Row],[Object]],1,2)*100</f>
        <v>3300</v>
      </c>
      <c r="X701" s="6" t="str">
        <f>VLOOKUP(Table1[[#This Row],[Program]],Program!$A$2:$B$269,2,FALSE)</f>
        <v>POLICE</v>
      </c>
      <c r="Y701" s="6" t="str">
        <f>VLOOKUP(Table1[[#This Row],[2-Digit Object Code]],'Object Codes'!$C$2:$D$861,2,FALSE)</f>
        <v>OASDHI/FICA</v>
      </c>
    </row>
    <row r="702" spans="1:25" x14ac:dyDescent="0.25">
      <c r="A702" s="1" t="s">
        <v>8</v>
      </c>
      <c r="B702" s="1" t="s">
        <v>9</v>
      </c>
      <c r="C702" s="1" t="s">
        <v>10</v>
      </c>
      <c r="D702" s="1" t="s">
        <v>11</v>
      </c>
      <c r="E702" s="1" t="s">
        <v>159</v>
      </c>
      <c r="F702" s="1" t="s">
        <v>12</v>
      </c>
      <c r="G702" s="1" t="s">
        <v>30</v>
      </c>
      <c r="H702" s="1" t="s">
        <v>109</v>
      </c>
      <c r="I702" s="3">
        <v>13448</v>
      </c>
      <c r="J702" s="3">
        <v>0</v>
      </c>
      <c r="K702" s="3">
        <v>13448</v>
      </c>
      <c r="L702" s="3">
        <v>9913.3700000000008</v>
      </c>
      <c r="M702" s="3">
        <v>3534.63</v>
      </c>
      <c r="N702" s="3">
        <v>10860</v>
      </c>
      <c r="O702" s="3">
        <v>-1644</v>
      </c>
      <c r="P702" s="3">
        <v>9216</v>
      </c>
      <c r="Q702" s="3">
        <v>4610.1499999999996</v>
      </c>
      <c r="R702" s="3">
        <v>0</v>
      </c>
      <c r="S702" s="3">
        <v>4605.8500000000004</v>
      </c>
      <c r="T702" s="6">
        <f t="shared" si="30"/>
        <v>-2588</v>
      </c>
      <c r="U702" s="6">
        <f t="shared" si="31"/>
        <v>946.6299999999992</v>
      </c>
      <c r="V702" s="9">
        <f t="shared" si="32"/>
        <v>3000</v>
      </c>
      <c r="W702" s="9">
        <f>MID(Table1[[#This Row],[Object]],1,2)*100</f>
        <v>3300</v>
      </c>
      <c r="X702" s="6" t="str">
        <f>VLOOKUP(Table1[[#This Row],[Program]],Program!$A$2:$B$269,2,FALSE)</f>
        <v>POLICE</v>
      </c>
      <c r="Y702" s="6" t="str">
        <f>VLOOKUP(Table1[[#This Row],[2-Digit Object Code]],'Object Codes'!$C$2:$D$861,2,FALSE)</f>
        <v>OASDHI/FICA</v>
      </c>
    </row>
    <row r="703" spans="1:25" x14ac:dyDescent="0.25">
      <c r="A703" s="1" t="s">
        <v>8</v>
      </c>
      <c r="B703" s="1" t="s">
        <v>9</v>
      </c>
      <c r="C703" s="1" t="s">
        <v>10</v>
      </c>
      <c r="D703" s="1" t="s">
        <v>11</v>
      </c>
      <c r="E703" s="1" t="s">
        <v>159</v>
      </c>
      <c r="F703" s="1" t="s">
        <v>12</v>
      </c>
      <c r="G703" s="1" t="s">
        <v>30</v>
      </c>
      <c r="H703" s="1" t="s">
        <v>160</v>
      </c>
      <c r="I703" s="3">
        <v>0</v>
      </c>
      <c r="J703" s="3">
        <v>0</v>
      </c>
      <c r="K703" s="3">
        <v>0</v>
      </c>
      <c r="L703" s="3">
        <v>435</v>
      </c>
      <c r="M703" s="3">
        <v>-435</v>
      </c>
      <c r="N703" s="3">
        <v>0</v>
      </c>
      <c r="O703" s="3">
        <v>0</v>
      </c>
      <c r="P703" s="3">
        <v>0</v>
      </c>
      <c r="Q703" s="3">
        <v>181.25</v>
      </c>
      <c r="R703" s="3">
        <v>0</v>
      </c>
      <c r="S703" s="3">
        <v>-181.25</v>
      </c>
      <c r="T703" s="6">
        <f t="shared" si="30"/>
        <v>0</v>
      </c>
      <c r="U703" s="6">
        <f t="shared" si="31"/>
        <v>-435</v>
      </c>
      <c r="V703" s="9">
        <f t="shared" si="32"/>
        <v>3000</v>
      </c>
      <c r="W703" s="9">
        <f>MID(Table1[[#This Row],[Object]],1,2)*100</f>
        <v>3300</v>
      </c>
      <c r="X703" s="6" t="str">
        <f>VLOOKUP(Table1[[#This Row],[Program]],Program!$A$2:$B$269,2,FALSE)</f>
        <v>POLICE</v>
      </c>
      <c r="Y703" s="6" t="str">
        <f>VLOOKUP(Table1[[#This Row],[2-Digit Object Code]],'Object Codes'!$C$2:$D$861,2,FALSE)</f>
        <v>OASDHI/FICA</v>
      </c>
    </row>
    <row r="704" spans="1:25" x14ac:dyDescent="0.25">
      <c r="A704" s="1" t="s">
        <v>8</v>
      </c>
      <c r="B704" s="1" t="s">
        <v>9</v>
      </c>
      <c r="C704" s="1" t="s">
        <v>10</v>
      </c>
      <c r="D704" s="1" t="s">
        <v>11</v>
      </c>
      <c r="E704" s="1" t="s">
        <v>159</v>
      </c>
      <c r="F704" s="1" t="s">
        <v>12</v>
      </c>
      <c r="G704" s="1" t="s">
        <v>31</v>
      </c>
      <c r="H704" s="1" t="s">
        <v>109</v>
      </c>
      <c r="I704" s="3">
        <v>0</v>
      </c>
      <c r="J704" s="3">
        <v>0</v>
      </c>
      <c r="K704" s="3">
        <v>0</v>
      </c>
      <c r="L704" s="3">
        <v>22.17</v>
      </c>
      <c r="M704" s="3">
        <v>-22.17</v>
      </c>
      <c r="N704" s="3">
        <v>0</v>
      </c>
      <c r="O704" s="3">
        <v>0</v>
      </c>
      <c r="P704" s="3">
        <v>0</v>
      </c>
      <c r="Q704" s="3">
        <v>28.07</v>
      </c>
      <c r="R704" s="3">
        <v>0</v>
      </c>
      <c r="S704" s="3">
        <v>-28.07</v>
      </c>
      <c r="T704" s="6">
        <f t="shared" si="30"/>
        <v>0</v>
      </c>
      <c r="U704" s="6">
        <f t="shared" si="31"/>
        <v>-22.17</v>
      </c>
      <c r="V704" s="9">
        <f t="shared" si="32"/>
        <v>3000</v>
      </c>
      <c r="W704" s="9">
        <f>MID(Table1[[#This Row],[Object]],1,2)*100</f>
        <v>3300</v>
      </c>
      <c r="X704" s="6" t="str">
        <f>VLOOKUP(Table1[[#This Row],[Program]],Program!$A$2:$B$269,2,FALSE)</f>
        <v>POLICE</v>
      </c>
      <c r="Y704" s="6" t="str">
        <f>VLOOKUP(Table1[[#This Row],[2-Digit Object Code]],'Object Codes'!$C$2:$D$861,2,FALSE)</f>
        <v>OASDHI/FICA</v>
      </c>
    </row>
    <row r="705" spans="1:25" x14ac:dyDescent="0.25">
      <c r="A705" s="1" t="s">
        <v>8</v>
      </c>
      <c r="B705" s="1" t="s">
        <v>9</v>
      </c>
      <c r="C705" s="1" t="s">
        <v>10</v>
      </c>
      <c r="D705" s="1" t="s">
        <v>11</v>
      </c>
      <c r="E705" s="1" t="s">
        <v>159</v>
      </c>
      <c r="F705" s="1" t="s">
        <v>12</v>
      </c>
      <c r="G705" s="1" t="s">
        <v>78</v>
      </c>
      <c r="H705" s="1" t="s">
        <v>109</v>
      </c>
      <c r="I705" s="3">
        <v>624</v>
      </c>
      <c r="J705" s="3">
        <v>0</v>
      </c>
      <c r="K705" s="3">
        <v>624</v>
      </c>
      <c r="L705" s="3">
        <v>0</v>
      </c>
      <c r="M705" s="3">
        <v>624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6">
        <f t="shared" si="30"/>
        <v>-624</v>
      </c>
      <c r="U705" s="6">
        <f t="shared" si="31"/>
        <v>0</v>
      </c>
      <c r="V705" s="9">
        <f t="shared" si="32"/>
        <v>3000</v>
      </c>
      <c r="W705" s="9">
        <f>MID(Table1[[#This Row],[Object]],1,2)*100</f>
        <v>3400</v>
      </c>
      <c r="X705" s="6" t="str">
        <f>VLOOKUP(Table1[[#This Row],[Program]],Program!$A$2:$B$269,2,FALSE)</f>
        <v>POLICE</v>
      </c>
      <c r="Y705" s="6" t="str">
        <f>VLOOKUP(Table1[[#This Row],[2-Digit Object Code]],'Object Codes'!$C$2:$D$861,2,FALSE)</f>
        <v>HEALTH AND WELFARE BENEFITS</v>
      </c>
    </row>
    <row r="706" spans="1:25" x14ac:dyDescent="0.25">
      <c r="A706" s="1" t="s">
        <v>8</v>
      </c>
      <c r="B706" s="1" t="s">
        <v>9</v>
      </c>
      <c r="C706" s="1" t="s">
        <v>10</v>
      </c>
      <c r="D706" s="1" t="s">
        <v>11</v>
      </c>
      <c r="E706" s="1" t="s">
        <v>159</v>
      </c>
      <c r="F706" s="1" t="s">
        <v>12</v>
      </c>
      <c r="G706" s="1" t="s">
        <v>32</v>
      </c>
      <c r="H706" s="1" t="s">
        <v>109</v>
      </c>
      <c r="I706" s="3">
        <v>10426</v>
      </c>
      <c r="J706" s="3">
        <v>0</v>
      </c>
      <c r="K706" s="3">
        <v>10426</v>
      </c>
      <c r="L706" s="3">
        <v>6366.41</v>
      </c>
      <c r="M706" s="3">
        <v>4059.59</v>
      </c>
      <c r="N706" s="3">
        <v>7332</v>
      </c>
      <c r="O706" s="3">
        <v>-1782</v>
      </c>
      <c r="P706" s="3">
        <v>5550</v>
      </c>
      <c r="Q706" s="3">
        <v>2801.59</v>
      </c>
      <c r="R706" s="3">
        <v>0</v>
      </c>
      <c r="S706" s="3">
        <v>2748.41</v>
      </c>
      <c r="T706" s="6">
        <f t="shared" ref="T706:T769" si="33">N706-I706</f>
        <v>-3094</v>
      </c>
      <c r="U706" s="6">
        <f t="shared" ref="U706:U769" si="34">N706-L706</f>
        <v>965.59000000000015</v>
      </c>
      <c r="V706" s="9">
        <f t="shared" ref="V706:V769" si="35">MID(G706,1,1)*1000</f>
        <v>3000</v>
      </c>
      <c r="W706" s="9">
        <f>MID(Table1[[#This Row],[Object]],1,2)*100</f>
        <v>3400</v>
      </c>
      <c r="X706" s="6" t="str">
        <f>VLOOKUP(Table1[[#This Row],[Program]],Program!$A$2:$B$269,2,FALSE)</f>
        <v>POLICE</v>
      </c>
      <c r="Y706" s="6" t="str">
        <f>VLOOKUP(Table1[[#This Row],[2-Digit Object Code]],'Object Codes'!$C$2:$D$861,2,FALSE)</f>
        <v>HEALTH AND WELFARE BENEFITS</v>
      </c>
    </row>
    <row r="707" spans="1:25" x14ac:dyDescent="0.25">
      <c r="A707" s="1" t="s">
        <v>8</v>
      </c>
      <c r="B707" s="1" t="s">
        <v>9</v>
      </c>
      <c r="C707" s="1" t="s">
        <v>10</v>
      </c>
      <c r="D707" s="1" t="s">
        <v>11</v>
      </c>
      <c r="E707" s="1" t="s">
        <v>159</v>
      </c>
      <c r="F707" s="1" t="s">
        <v>12</v>
      </c>
      <c r="G707" s="1" t="s">
        <v>33</v>
      </c>
      <c r="H707" s="1" t="s">
        <v>109</v>
      </c>
      <c r="I707" s="3">
        <v>66286</v>
      </c>
      <c r="J707" s="3">
        <v>0</v>
      </c>
      <c r="K707" s="3">
        <v>66286</v>
      </c>
      <c r="L707" s="3">
        <v>0</v>
      </c>
      <c r="M707" s="3">
        <v>66286</v>
      </c>
      <c r="N707" s="3">
        <v>14031</v>
      </c>
      <c r="O707" s="3">
        <v>-9354.0400000000009</v>
      </c>
      <c r="P707" s="3">
        <v>4676.96</v>
      </c>
      <c r="Q707" s="3">
        <v>4676.96</v>
      </c>
      <c r="R707" s="3">
        <v>0</v>
      </c>
      <c r="S707" s="3">
        <v>0</v>
      </c>
      <c r="T707" s="6">
        <f t="shared" si="33"/>
        <v>-52255</v>
      </c>
      <c r="U707" s="6">
        <f t="shared" si="34"/>
        <v>14031</v>
      </c>
      <c r="V707" s="9">
        <f t="shared" si="35"/>
        <v>3000</v>
      </c>
      <c r="W707" s="9">
        <f>MID(Table1[[#This Row],[Object]],1,2)*100</f>
        <v>3400</v>
      </c>
      <c r="X707" s="6" t="str">
        <f>VLOOKUP(Table1[[#This Row],[Program]],Program!$A$2:$B$269,2,FALSE)</f>
        <v>POLICE</v>
      </c>
      <c r="Y707" s="6" t="str">
        <f>VLOOKUP(Table1[[#This Row],[2-Digit Object Code]],'Object Codes'!$C$2:$D$861,2,FALSE)</f>
        <v>HEALTH AND WELFARE BENEFITS</v>
      </c>
    </row>
    <row r="708" spans="1:25" x14ac:dyDescent="0.25">
      <c r="A708" s="1" t="s">
        <v>8</v>
      </c>
      <c r="B708" s="1" t="s">
        <v>9</v>
      </c>
      <c r="C708" s="1" t="s">
        <v>10</v>
      </c>
      <c r="D708" s="1" t="s">
        <v>11</v>
      </c>
      <c r="E708" s="1" t="s">
        <v>159</v>
      </c>
      <c r="F708" s="1" t="s">
        <v>12</v>
      </c>
      <c r="G708" s="1" t="s">
        <v>35</v>
      </c>
      <c r="H708" s="1" t="s">
        <v>109</v>
      </c>
      <c r="I708" s="3">
        <v>91408</v>
      </c>
      <c r="J708" s="3">
        <v>0</v>
      </c>
      <c r="K708" s="3">
        <v>91408</v>
      </c>
      <c r="L708" s="3">
        <v>96291.13</v>
      </c>
      <c r="M708" s="3">
        <v>-4883.13</v>
      </c>
      <c r="N708" s="3">
        <v>110764</v>
      </c>
      <c r="O708" s="3">
        <v>-14031</v>
      </c>
      <c r="P708" s="3">
        <v>96733</v>
      </c>
      <c r="Q708" s="3">
        <v>40024.15</v>
      </c>
      <c r="R708" s="3">
        <v>0</v>
      </c>
      <c r="S708" s="3">
        <v>56708.85</v>
      </c>
      <c r="T708" s="6">
        <f t="shared" si="33"/>
        <v>19356</v>
      </c>
      <c r="U708" s="6">
        <f t="shared" si="34"/>
        <v>14472.869999999995</v>
      </c>
      <c r="V708" s="9">
        <f t="shared" si="35"/>
        <v>3000</v>
      </c>
      <c r="W708" s="9">
        <f>MID(Table1[[#This Row],[Object]],1,2)*100</f>
        <v>3400</v>
      </c>
      <c r="X708" s="6" t="str">
        <f>VLOOKUP(Table1[[#This Row],[Program]],Program!$A$2:$B$269,2,FALSE)</f>
        <v>POLICE</v>
      </c>
      <c r="Y708" s="6" t="str">
        <f>VLOOKUP(Table1[[#This Row],[2-Digit Object Code]],'Object Codes'!$C$2:$D$861,2,FALSE)</f>
        <v>HEALTH AND WELFARE BENEFITS</v>
      </c>
    </row>
    <row r="709" spans="1:25" x14ac:dyDescent="0.25">
      <c r="A709" s="1" t="s">
        <v>8</v>
      </c>
      <c r="B709" s="1" t="s">
        <v>9</v>
      </c>
      <c r="C709" s="1" t="s">
        <v>10</v>
      </c>
      <c r="D709" s="1" t="s">
        <v>11</v>
      </c>
      <c r="E709" s="1" t="s">
        <v>159</v>
      </c>
      <c r="F709" s="1" t="s">
        <v>12</v>
      </c>
      <c r="G709" s="1" t="s">
        <v>36</v>
      </c>
      <c r="H709" s="1" t="s">
        <v>109</v>
      </c>
      <c r="I709" s="3">
        <v>2743</v>
      </c>
      <c r="J709" s="3">
        <v>0</v>
      </c>
      <c r="K709" s="3">
        <v>2743</v>
      </c>
      <c r="L709" s="3">
        <v>1739.12</v>
      </c>
      <c r="M709" s="3">
        <v>1003.88</v>
      </c>
      <c r="N709" s="3">
        <v>1687</v>
      </c>
      <c r="O709" s="3">
        <v>-322</v>
      </c>
      <c r="P709" s="3">
        <v>1365</v>
      </c>
      <c r="Q709" s="3">
        <v>606.67999999999995</v>
      </c>
      <c r="R709" s="3">
        <v>0</v>
      </c>
      <c r="S709" s="3">
        <v>758.32</v>
      </c>
      <c r="T709" s="6">
        <f t="shared" si="33"/>
        <v>-1056</v>
      </c>
      <c r="U709" s="6">
        <f t="shared" si="34"/>
        <v>-52.119999999999891</v>
      </c>
      <c r="V709" s="9">
        <f t="shared" si="35"/>
        <v>3000</v>
      </c>
      <c r="W709" s="9">
        <f>MID(Table1[[#This Row],[Object]],1,2)*100</f>
        <v>3400</v>
      </c>
      <c r="X709" s="6" t="str">
        <f>VLOOKUP(Table1[[#This Row],[Program]],Program!$A$2:$B$269,2,FALSE)</f>
        <v>POLICE</v>
      </c>
      <c r="Y709" s="6" t="str">
        <f>VLOOKUP(Table1[[#This Row],[2-Digit Object Code]],'Object Codes'!$C$2:$D$861,2,FALSE)</f>
        <v>HEALTH AND WELFARE BENEFITS</v>
      </c>
    </row>
    <row r="710" spans="1:25" x14ac:dyDescent="0.25">
      <c r="A710" s="1" t="s">
        <v>8</v>
      </c>
      <c r="B710" s="1" t="s">
        <v>9</v>
      </c>
      <c r="C710" s="1" t="s">
        <v>10</v>
      </c>
      <c r="D710" s="1" t="s">
        <v>11</v>
      </c>
      <c r="E710" s="1" t="s">
        <v>159</v>
      </c>
      <c r="F710" s="1" t="s">
        <v>12</v>
      </c>
      <c r="G710" s="1" t="s">
        <v>40</v>
      </c>
      <c r="H710" s="1" t="s">
        <v>109</v>
      </c>
      <c r="I710" s="3">
        <v>147</v>
      </c>
      <c r="J710" s="3">
        <v>0</v>
      </c>
      <c r="K710" s="3">
        <v>147</v>
      </c>
      <c r="L710" s="3">
        <v>133.05000000000001</v>
      </c>
      <c r="M710" s="3">
        <v>13.95</v>
      </c>
      <c r="N710" s="3">
        <v>165</v>
      </c>
      <c r="O710" s="3">
        <v>-29</v>
      </c>
      <c r="P710" s="3">
        <v>136</v>
      </c>
      <c r="Q710" s="3">
        <v>61.12</v>
      </c>
      <c r="R710" s="3">
        <v>0</v>
      </c>
      <c r="S710" s="3">
        <v>74.88</v>
      </c>
      <c r="T710" s="6">
        <f t="shared" si="33"/>
        <v>18</v>
      </c>
      <c r="U710" s="6">
        <f t="shared" si="34"/>
        <v>31.949999999999989</v>
      </c>
      <c r="V710" s="9">
        <f t="shared" si="35"/>
        <v>3000</v>
      </c>
      <c r="W710" s="9">
        <f>MID(Table1[[#This Row],[Object]],1,2)*100</f>
        <v>3500</v>
      </c>
      <c r="X710" s="6" t="str">
        <f>VLOOKUP(Table1[[#This Row],[Program]],Program!$A$2:$B$269,2,FALSE)</f>
        <v>POLICE</v>
      </c>
      <c r="Y710" s="6" t="str">
        <f>VLOOKUP(Table1[[#This Row],[2-Digit Object Code]],'Object Codes'!$C$2:$D$861,2,FALSE)</f>
        <v>STATE UNEMPLOYMENT INSURANCE</v>
      </c>
    </row>
    <row r="711" spans="1:25" x14ac:dyDescent="0.25">
      <c r="A711" s="1" t="s">
        <v>8</v>
      </c>
      <c r="B711" s="1" t="s">
        <v>9</v>
      </c>
      <c r="C711" s="1" t="s">
        <v>10</v>
      </c>
      <c r="D711" s="1" t="s">
        <v>11</v>
      </c>
      <c r="E711" s="1" t="s">
        <v>159</v>
      </c>
      <c r="F711" s="1" t="s">
        <v>12</v>
      </c>
      <c r="G711" s="1" t="s">
        <v>41</v>
      </c>
      <c r="H711" s="1" t="s">
        <v>109</v>
      </c>
      <c r="I711" s="3">
        <v>316</v>
      </c>
      <c r="J711" s="3">
        <v>0</v>
      </c>
      <c r="K711" s="3">
        <v>316</v>
      </c>
      <c r="L711" s="3">
        <v>208.83</v>
      </c>
      <c r="M711" s="3">
        <v>107.17</v>
      </c>
      <c r="N711" s="3">
        <v>209</v>
      </c>
      <c r="O711" s="3">
        <v>-28</v>
      </c>
      <c r="P711" s="3">
        <v>181</v>
      </c>
      <c r="Q711" s="3">
        <v>101.25</v>
      </c>
      <c r="R711" s="3">
        <v>0</v>
      </c>
      <c r="S711" s="3">
        <v>79.75</v>
      </c>
      <c r="T711" s="6">
        <f t="shared" si="33"/>
        <v>-107</v>
      </c>
      <c r="U711" s="6">
        <f t="shared" si="34"/>
        <v>0.16999999999998749</v>
      </c>
      <c r="V711" s="9">
        <f t="shared" si="35"/>
        <v>3000</v>
      </c>
      <c r="W711" s="9">
        <f>MID(Table1[[#This Row],[Object]],1,2)*100</f>
        <v>3500</v>
      </c>
      <c r="X711" s="6" t="str">
        <f>VLOOKUP(Table1[[#This Row],[Program]],Program!$A$2:$B$269,2,FALSE)</f>
        <v>POLICE</v>
      </c>
      <c r="Y711" s="6" t="str">
        <f>VLOOKUP(Table1[[#This Row],[2-Digit Object Code]],'Object Codes'!$C$2:$D$861,2,FALSE)</f>
        <v>STATE UNEMPLOYMENT INSURANCE</v>
      </c>
    </row>
    <row r="712" spans="1:25" x14ac:dyDescent="0.25">
      <c r="A712" s="1" t="s">
        <v>8</v>
      </c>
      <c r="B712" s="1" t="s">
        <v>9</v>
      </c>
      <c r="C712" s="1" t="s">
        <v>10</v>
      </c>
      <c r="D712" s="1" t="s">
        <v>11</v>
      </c>
      <c r="E712" s="1" t="s">
        <v>159</v>
      </c>
      <c r="F712" s="1" t="s">
        <v>12</v>
      </c>
      <c r="G712" s="1" t="s">
        <v>41</v>
      </c>
      <c r="H712" s="1" t="s">
        <v>160</v>
      </c>
      <c r="I712" s="3">
        <v>0</v>
      </c>
      <c r="J712" s="3">
        <v>0</v>
      </c>
      <c r="K712" s="3">
        <v>0</v>
      </c>
      <c r="L712" s="3">
        <v>15</v>
      </c>
      <c r="M712" s="3">
        <v>-15</v>
      </c>
      <c r="N712" s="3">
        <v>0</v>
      </c>
      <c r="O712" s="3">
        <v>0</v>
      </c>
      <c r="P712" s="3">
        <v>0</v>
      </c>
      <c r="Q712" s="3">
        <v>6.25</v>
      </c>
      <c r="R712" s="3">
        <v>0</v>
      </c>
      <c r="S712" s="3">
        <v>-6.25</v>
      </c>
      <c r="T712" s="6">
        <f t="shared" si="33"/>
        <v>0</v>
      </c>
      <c r="U712" s="6">
        <f t="shared" si="34"/>
        <v>-15</v>
      </c>
      <c r="V712" s="9">
        <f t="shared" si="35"/>
        <v>3000</v>
      </c>
      <c r="W712" s="9">
        <f>MID(Table1[[#This Row],[Object]],1,2)*100</f>
        <v>3500</v>
      </c>
      <c r="X712" s="6" t="str">
        <f>VLOOKUP(Table1[[#This Row],[Program]],Program!$A$2:$B$269,2,FALSE)</f>
        <v>POLICE</v>
      </c>
      <c r="Y712" s="6" t="str">
        <f>VLOOKUP(Table1[[#This Row],[2-Digit Object Code]],'Object Codes'!$C$2:$D$861,2,FALSE)</f>
        <v>STATE UNEMPLOYMENT INSURANCE</v>
      </c>
    </row>
    <row r="713" spans="1:25" x14ac:dyDescent="0.25">
      <c r="A713" s="1" t="s">
        <v>8</v>
      </c>
      <c r="B713" s="1" t="s">
        <v>9</v>
      </c>
      <c r="C713" s="1" t="s">
        <v>10</v>
      </c>
      <c r="D713" s="1" t="s">
        <v>11</v>
      </c>
      <c r="E713" s="1" t="s">
        <v>159</v>
      </c>
      <c r="F713" s="1" t="s">
        <v>12</v>
      </c>
      <c r="G713" s="1" t="s">
        <v>44</v>
      </c>
      <c r="H713" s="1" t="s">
        <v>109</v>
      </c>
      <c r="I713" s="3">
        <v>5625</v>
      </c>
      <c r="J713" s="3">
        <v>0</v>
      </c>
      <c r="K713" s="3">
        <v>5625</v>
      </c>
      <c r="L713" s="3">
        <v>4875</v>
      </c>
      <c r="M713" s="3">
        <v>750</v>
      </c>
      <c r="N713" s="3">
        <v>5625</v>
      </c>
      <c r="O713" s="3">
        <v>-1000</v>
      </c>
      <c r="P713" s="3">
        <v>4625</v>
      </c>
      <c r="Q713" s="3">
        <v>2218.75</v>
      </c>
      <c r="R713" s="3">
        <v>0</v>
      </c>
      <c r="S713" s="3">
        <v>2406.25</v>
      </c>
      <c r="T713" s="6">
        <f t="shared" si="33"/>
        <v>0</v>
      </c>
      <c r="U713" s="6">
        <f t="shared" si="34"/>
        <v>750</v>
      </c>
      <c r="V713" s="9">
        <f t="shared" si="35"/>
        <v>3000</v>
      </c>
      <c r="W713" s="9">
        <f>MID(Table1[[#This Row],[Object]],1,2)*100</f>
        <v>3600</v>
      </c>
      <c r="X713" s="6" t="str">
        <f>VLOOKUP(Table1[[#This Row],[Program]],Program!$A$2:$B$269,2,FALSE)</f>
        <v>POLICE</v>
      </c>
      <c r="Y713" s="6" t="str">
        <f>VLOOKUP(Table1[[#This Row],[2-Digit Object Code]],'Object Codes'!$C$2:$D$861,2,FALSE)</f>
        <v>WORKERS COMPENSATION INSURANCE</v>
      </c>
    </row>
    <row r="714" spans="1:25" x14ac:dyDescent="0.25">
      <c r="A714" s="1" t="s">
        <v>8</v>
      </c>
      <c r="B714" s="1" t="s">
        <v>9</v>
      </c>
      <c r="C714" s="1" t="s">
        <v>10</v>
      </c>
      <c r="D714" s="1" t="s">
        <v>11</v>
      </c>
      <c r="E714" s="1" t="s">
        <v>159</v>
      </c>
      <c r="F714" s="1" t="s">
        <v>12</v>
      </c>
      <c r="G714" s="1" t="s">
        <v>45</v>
      </c>
      <c r="H714" s="1" t="s">
        <v>109</v>
      </c>
      <c r="I714" s="3">
        <v>13500</v>
      </c>
      <c r="J714" s="3">
        <v>-1000</v>
      </c>
      <c r="K714" s="3">
        <v>12500</v>
      </c>
      <c r="L714" s="3">
        <v>7375</v>
      </c>
      <c r="M714" s="3">
        <v>5125</v>
      </c>
      <c r="N714" s="3">
        <v>7500</v>
      </c>
      <c r="O714" s="3">
        <v>-1500</v>
      </c>
      <c r="P714" s="3">
        <v>6000</v>
      </c>
      <c r="Q714" s="3">
        <v>2500</v>
      </c>
      <c r="R714" s="3">
        <v>0</v>
      </c>
      <c r="S714" s="3">
        <v>3500</v>
      </c>
      <c r="T714" s="6">
        <f t="shared" si="33"/>
        <v>-6000</v>
      </c>
      <c r="U714" s="6">
        <f t="shared" si="34"/>
        <v>125</v>
      </c>
      <c r="V714" s="9">
        <f t="shared" si="35"/>
        <v>3000</v>
      </c>
      <c r="W714" s="9">
        <f>MID(Table1[[#This Row],[Object]],1,2)*100</f>
        <v>3600</v>
      </c>
      <c r="X714" s="6" t="str">
        <f>VLOOKUP(Table1[[#This Row],[Program]],Program!$A$2:$B$269,2,FALSE)</f>
        <v>POLICE</v>
      </c>
      <c r="Y714" s="6" t="str">
        <f>VLOOKUP(Table1[[#This Row],[2-Digit Object Code]],'Object Codes'!$C$2:$D$861,2,FALSE)</f>
        <v>WORKERS COMPENSATION INSURANCE</v>
      </c>
    </row>
    <row r="715" spans="1:25" x14ac:dyDescent="0.25">
      <c r="A715" s="1" t="s">
        <v>8</v>
      </c>
      <c r="B715" s="1" t="s">
        <v>9</v>
      </c>
      <c r="C715" s="1" t="s">
        <v>10</v>
      </c>
      <c r="D715" s="1" t="s">
        <v>11</v>
      </c>
      <c r="E715" s="1" t="s">
        <v>159</v>
      </c>
      <c r="F715" s="1" t="s">
        <v>12</v>
      </c>
      <c r="G715" s="1" t="s">
        <v>47</v>
      </c>
      <c r="H715" s="1" t="s">
        <v>109</v>
      </c>
      <c r="I715" s="3">
        <v>186</v>
      </c>
      <c r="J715" s="3">
        <v>0</v>
      </c>
      <c r="K715" s="3">
        <v>186</v>
      </c>
      <c r="L715" s="3">
        <v>157.26</v>
      </c>
      <c r="M715" s="3">
        <v>28.74</v>
      </c>
      <c r="N715" s="3">
        <v>186</v>
      </c>
      <c r="O715" s="3">
        <v>-34</v>
      </c>
      <c r="P715" s="3">
        <v>152</v>
      </c>
      <c r="Q715" s="3">
        <v>73.459999999999994</v>
      </c>
      <c r="R715" s="3">
        <v>0</v>
      </c>
      <c r="S715" s="3">
        <v>78.540000000000006</v>
      </c>
      <c r="T715" s="6">
        <f t="shared" si="33"/>
        <v>0</v>
      </c>
      <c r="U715" s="6">
        <f t="shared" si="34"/>
        <v>28.740000000000009</v>
      </c>
      <c r="V715" s="9">
        <f t="shared" si="35"/>
        <v>3000</v>
      </c>
      <c r="W715" s="9">
        <f>MID(Table1[[#This Row],[Object]],1,2)*100</f>
        <v>3900</v>
      </c>
      <c r="X715" s="6" t="str">
        <f>VLOOKUP(Table1[[#This Row],[Program]],Program!$A$2:$B$269,2,FALSE)</f>
        <v>POLICE</v>
      </c>
      <c r="Y715" s="6" t="str">
        <f>VLOOKUP(Table1[[#This Row],[2-Digit Object Code]],'Object Codes'!$C$2:$D$861,2,FALSE)</f>
        <v>OTHER BENEFITS</v>
      </c>
    </row>
    <row r="716" spans="1:25" x14ac:dyDescent="0.25">
      <c r="A716" s="1" t="s">
        <v>8</v>
      </c>
      <c r="B716" s="1" t="s">
        <v>9</v>
      </c>
      <c r="C716" s="1" t="s">
        <v>10</v>
      </c>
      <c r="D716" s="1" t="s">
        <v>11</v>
      </c>
      <c r="E716" s="1" t="s">
        <v>159</v>
      </c>
      <c r="F716" s="1" t="s">
        <v>12</v>
      </c>
      <c r="G716" s="1" t="s">
        <v>48</v>
      </c>
      <c r="H716" s="1" t="s">
        <v>109</v>
      </c>
      <c r="I716" s="3">
        <v>447</v>
      </c>
      <c r="J716" s="3">
        <v>0</v>
      </c>
      <c r="K716" s="3">
        <v>447</v>
      </c>
      <c r="L716" s="3">
        <v>244.26</v>
      </c>
      <c r="M716" s="3">
        <v>202.74</v>
      </c>
      <c r="N716" s="3">
        <v>248</v>
      </c>
      <c r="O716" s="3">
        <v>-50</v>
      </c>
      <c r="P716" s="3">
        <v>198</v>
      </c>
      <c r="Q716" s="3">
        <v>82.8</v>
      </c>
      <c r="R716" s="3">
        <v>0</v>
      </c>
      <c r="S716" s="3">
        <v>115.2</v>
      </c>
      <c r="T716" s="6">
        <f t="shared" si="33"/>
        <v>-199</v>
      </c>
      <c r="U716" s="6">
        <f t="shared" si="34"/>
        <v>3.7400000000000091</v>
      </c>
      <c r="V716" s="9">
        <f t="shared" si="35"/>
        <v>3000</v>
      </c>
      <c r="W716" s="9">
        <f>MID(Table1[[#This Row],[Object]],1,2)*100</f>
        <v>3900</v>
      </c>
      <c r="X716" s="6" t="str">
        <f>VLOOKUP(Table1[[#This Row],[Program]],Program!$A$2:$B$269,2,FALSE)</f>
        <v>POLICE</v>
      </c>
      <c r="Y716" s="6" t="str">
        <f>VLOOKUP(Table1[[#This Row],[2-Digit Object Code]],'Object Codes'!$C$2:$D$861,2,FALSE)</f>
        <v>OTHER BENEFITS</v>
      </c>
    </row>
    <row r="717" spans="1:25" x14ac:dyDescent="0.25">
      <c r="A717" s="1" t="s">
        <v>8</v>
      </c>
      <c r="B717" s="1" t="s">
        <v>9</v>
      </c>
      <c r="C717" s="1" t="s">
        <v>10</v>
      </c>
      <c r="D717" s="1" t="s">
        <v>11</v>
      </c>
      <c r="E717" s="1" t="s">
        <v>159</v>
      </c>
      <c r="F717" s="1" t="s">
        <v>12</v>
      </c>
      <c r="G717" s="1" t="s">
        <v>50</v>
      </c>
      <c r="H717" s="1" t="s">
        <v>109</v>
      </c>
      <c r="I717" s="3">
        <v>90</v>
      </c>
      <c r="J717" s="3">
        <v>0</v>
      </c>
      <c r="K717" s="3">
        <v>90</v>
      </c>
      <c r="L717" s="3">
        <v>76</v>
      </c>
      <c r="M717" s="3">
        <v>14</v>
      </c>
      <c r="N717" s="3">
        <v>90</v>
      </c>
      <c r="O717" s="3">
        <v>-16</v>
      </c>
      <c r="P717" s="3">
        <v>74</v>
      </c>
      <c r="Q717" s="3">
        <v>35.5</v>
      </c>
      <c r="R717" s="3">
        <v>0</v>
      </c>
      <c r="S717" s="3">
        <v>38.5</v>
      </c>
      <c r="T717" s="6">
        <f t="shared" si="33"/>
        <v>0</v>
      </c>
      <c r="U717" s="6">
        <f t="shared" si="34"/>
        <v>14</v>
      </c>
      <c r="V717" s="9">
        <f t="shared" si="35"/>
        <v>3000</v>
      </c>
      <c r="W717" s="9">
        <f>MID(Table1[[#This Row],[Object]],1,2)*100</f>
        <v>3900</v>
      </c>
      <c r="X717" s="6" t="str">
        <f>VLOOKUP(Table1[[#This Row],[Program]],Program!$A$2:$B$269,2,FALSE)</f>
        <v>POLICE</v>
      </c>
      <c r="Y717" s="6" t="str">
        <f>VLOOKUP(Table1[[#This Row],[2-Digit Object Code]],'Object Codes'!$C$2:$D$861,2,FALSE)</f>
        <v>OTHER BENEFITS</v>
      </c>
    </row>
    <row r="718" spans="1:25" x14ac:dyDescent="0.25">
      <c r="A718" s="1" t="s">
        <v>8</v>
      </c>
      <c r="B718" s="1" t="s">
        <v>9</v>
      </c>
      <c r="C718" s="1" t="s">
        <v>10</v>
      </c>
      <c r="D718" s="1" t="s">
        <v>11</v>
      </c>
      <c r="E718" s="1" t="s">
        <v>159</v>
      </c>
      <c r="F718" s="1" t="s">
        <v>12</v>
      </c>
      <c r="G718" s="1" t="s">
        <v>51</v>
      </c>
      <c r="H718" s="1" t="s">
        <v>109</v>
      </c>
      <c r="I718" s="3">
        <v>216</v>
      </c>
      <c r="J718" s="3">
        <v>0</v>
      </c>
      <c r="K718" s="3">
        <v>216</v>
      </c>
      <c r="L718" s="3">
        <v>118</v>
      </c>
      <c r="M718" s="3">
        <v>98</v>
      </c>
      <c r="N718" s="3">
        <v>120</v>
      </c>
      <c r="O718" s="3">
        <v>-24</v>
      </c>
      <c r="P718" s="3">
        <v>96</v>
      </c>
      <c r="Q718" s="3">
        <v>40</v>
      </c>
      <c r="R718" s="3">
        <v>0</v>
      </c>
      <c r="S718" s="3">
        <v>56</v>
      </c>
      <c r="T718" s="6">
        <f t="shared" si="33"/>
        <v>-96</v>
      </c>
      <c r="U718" s="6">
        <f t="shared" si="34"/>
        <v>2</v>
      </c>
      <c r="V718" s="9">
        <f t="shared" si="35"/>
        <v>3000</v>
      </c>
      <c r="W718" s="9">
        <f>MID(Table1[[#This Row],[Object]],1,2)*100</f>
        <v>3900</v>
      </c>
      <c r="X718" s="6" t="str">
        <f>VLOOKUP(Table1[[#This Row],[Program]],Program!$A$2:$B$269,2,FALSE)</f>
        <v>POLICE</v>
      </c>
      <c r="Y718" s="6" t="str">
        <f>VLOOKUP(Table1[[#This Row],[2-Digit Object Code]],'Object Codes'!$C$2:$D$861,2,FALSE)</f>
        <v>OTHER BENEFITS</v>
      </c>
    </row>
    <row r="719" spans="1:25" x14ac:dyDescent="0.25">
      <c r="A719" s="1" t="s">
        <v>8</v>
      </c>
      <c r="B719" s="1" t="s">
        <v>9</v>
      </c>
      <c r="C719" s="1" t="s">
        <v>10</v>
      </c>
      <c r="D719" s="1" t="s">
        <v>11</v>
      </c>
      <c r="E719" s="1" t="s">
        <v>159</v>
      </c>
      <c r="F719" s="1" t="s">
        <v>12</v>
      </c>
      <c r="G719" s="1" t="s">
        <v>121</v>
      </c>
      <c r="H719" s="1" t="s">
        <v>109</v>
      </c>
      <c r="I719" s="3">
        <v>3000</v>
      </c>
      <c r="J719" s="3">
        <v>0</v>
      </c>
      <c r="K719" s="3">
        <v>3000</v>
      </c>
      <c r="L719" s="3">
        <v>2500</v>
      </c>
      <c r="M719" s="3">
        <v>500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6">
        <f t="shared" si="33"/>
        <v>-3000</v>
      </c>
      <c r="U719" s="6">
        <f t="shared" si="34"/>
        <v>-2500</v>
      </c>
      <c r="V719" s="9">
        <f t="shared" si="35"/>
        <v>3000</v>
      </c>
      <c r="W719" s="9">
        <f>MID(Table1[[#This Row],[Object]],1,2)*100</f>
        <v>3900</v>
      </c>
      <c r="X719" s="6" t="str">
        <f>VLOOKUP(Table1[[#This Row],[Program]],Program!$A$2:$B$269,2,FALSE)</f>
        <v>POLICE</v>
      </c>
      <c r="Y719" s="6" t="str">
        <f>VLOOKUP(Table1[[#This Row],[2-Digit Object Code]],'Object Codes'!$C$2:$D$861,2,FALSE)</f>
        <v>OTHER BENEFITS</v>
      </c>
    </row>
    <row r="720" spans="1:25" x14ac:dyDescent="0.25">
      <c r="A720" s="1" t="s">
        <v>8</v>
      </c>
      <c r="B720" s="1" t="s">
        <v>9</v>
      </c>
      <c r="C720" s="1" t="s">
        <v>10</v>
      </c>
      <c r="D720" s="1" t="s">
        <v>11</v>
      </c>
      <c r="E720" s="1" t="s">
        <v>159</v>
      </c>
      <c r="F720" s="1" t="s">
        <v>12</v>
      </c>
      <c r="G720" s="1" t="s">
        <v>54</v>
      </c>
      <c r="H720" s="1" t="s">
        <v>109</v>
      </c>
      <c r="I720" s="3">
        <v>600</v>
      </c>
      <c r="J720" s="3">
        <v>0</v>
      </c>
      <c r="K720" s="3">
        <v>600</v>
      </c>
      <c r="L720" s="3">
        <v>300</v>
      </c>
      <c r="M720" s="3">
        <v>300</v>
      </c>
      <c r="N720" s="3">
        <v>700</v>
      </c>
      <c r="O720" s="3">
        <v>0</v>
      </c>
      <c r="P720" s="3">
        <v>700</v>
      </c>
      <c r="Q720" s="3">
        <v>233.36</v>
      </c>
      <c r="R720" s="3">
        <v>85</v>
      </c>
      <c r="S720" s="3">
        <v>381.64</v>
      </c>
      <c r="T720" s="6">
        <f t="shared" si="33"/>
        <v>100</v>
      </c>
      <c r="U720" s="6">
        <f t="shared" si="34"/>
        <v>400</v>
      </c>
      <c r="V720" s="9">
        <f t="shared" si="35"/>
        <v>4000</v>
      </c>
      <c r="W720" s="9">
        <f>MID(Table1[[#This Row],[Object]],1,2)*100</f>
        <v>4200</v>
      </c>
      <c r="X720" s="6" t="str">
        <f>VLOOKUP(Table1[[#This Row],[Program]],Program!$A$2:$B$269,2,FALSE)</f>
        <v>POLICE</v>
      </c>
      <c r="Y720" s="6" t="str">
        <f>VLOOKUP(Table1[[#This Row],[2-Digit Object Code]],'Object Codes'!$C$2:$D$861,2,FALSE)</f>
        <v>BOOK,MAGAZINE&amp;PERIOD-DIST.USE</v>
      </c>
    </row>
    <row r="721" spans="1:25" x14ac:dyDescent="0.25">
      <c r="A721" s="1" t="s">
        <v>8</v>
      </c>
      <c r="B721" s="1" t="s">
        <v>9</v>
      </c>
      <c r="C721" s="1" t="s">
        <v>10</v>
      </c>
      <c r="D721" s="1" t="s">
        <v>11</v>
      </c>
      <c r="E721" s="1" t="s">
        <v>159</v>
      </c>
      <c r="F721" s="1" t="s">
        <v>12</v>
      </c>
      <c r="G721" s="1" t="s">
        <v>126</v>
      </c>
      <c r="H721" s="1" t="s">
        <v>109</v>
      </c>
      <c r="I721" s="3">
        <v>0</v>
      </c>
      <c r="J721" s="3">
        <v>200</v>
      </c>
      <c r="K721" s="3">
        <v>200</v>
      </c>
      <c r="L721" s="3">
        <v>81</v>
      </c>
      <c r="M721" s="3">
        <v>119</v>
      </c>
      <c r="N721" s="3">
        <v>200</v>
      </c>
      <c r="O721" s="3">
        <v>500</v>
      </c>
      <c r="P721" s="3">
        <v>700</v>
      </c>
      <c r="Q721" s="3">
        <v>59.4</v>
      </c>
      <c r="R721" s="3">
        <v>295</v>
      </c>
      <c r="S721" s="3">
        <v>345.6</v>
      </c>
      <c r="T721" s="6">
        <f t="shared" si="33"/>
        <v>200</v>
      </c>
      <c r="U721" s="6">
        <f t="shared" si="34"/>
        <v>119</v>
      </c>
      <c r="V721" s="9">
        <f t="shared" si="35"/>
        <v>4000</v>
      </c>
      <c r="W721" s="9">
        <f>MID(Table1[[#This Row],[Object]],1,2)*100</f>
        <v>4400</v>
      </c>
      <c r="X721" s="6" t="str">
        <f>VLOOKUP(Table1[[#This Row],[Program]],Program!$A$2:$B$269,2,FALSE)</f>
        <v>POLICE</v>
      </c>
      <c r="Y721" s="6" t="str">
        <f>VLOOKUP(Table1[[#This Row],[2-Digit Object Code]],'Object Codes'!$C$2:$D$861,2,FALSE)</f>
        <v>MEDIA AND SOFTWARE-DISTRCT USE</v>
      </c>
    </row>
    <row r="722" spans="1:25" x14ac:dyDescent="0.25">
      <c r="A722" s="1" t="s">
        <v>8</v>
      </c>
      <c r="B722" s="1" t="s">
        <v>9</v>
      </c>
      <c r="C722" s="1" t="s">
        <v>10</v>
      </c>
      <c r="D722" s="1" t="s">
        <v>11</v>
      </c>
      <c r="E722" s="1" t="s">
        <v>159</v>
      </c>
      <c r="F722" s="1" t="s">
        <v>12</v>
      </c>
      <c r="G722" s="1" t="s">
        <v>56</v>
      </c>
      <c r="H722" s="1" t="s">
        <v>109</v>
      </c>
      <c r="I722" s="3">
        <v>30000</v>
      </c>
      <c r="J722" s="3">
        <v>15300</v>
      </c>
      <c r="K722" s="3">
        <v>45300</v>
      </c>
      <c r="L722" s="3">
        <v>40718.949999999997</v>
      </c>
      <c r="M722" s="3">
        <v>4581.05</v>
      </c>
      <c r="N722" s="3">
        <v>40000</v>
      </c>
      <c r="O722" s="3">
        <v>0</v>
      </c>
      <c r="P722" s="3">
        <v>40000</v>
      </c>
      <c r="Q722" s="3">
        <v>12999.84</v>
      </c>
      <c r="R722" s="3">
        <v>21345.01</v>
      </c>
      <c r="S722" s="3">
        <v>5655.15</v>
      </c>
      <c r="T722" s="6">
        <f t="shared" si="33"/>
        <v>10000</v>
      </c>
      <c r="U722" s="6">
        <f t="shared" si="34"/>
        <v>-718.94999999999709</v>
      </c>
      <c r="V722" s="9">
        <f t="shared" si="35"/>
        <v>4000</v>
      </c>
      <c r="W722" s="9">
        <f>MID(Table1[[#This Row],[Object]],1,2)*100</f>
        <v>4500</v>
      </c>
      <c r="X722" s="6" t="str">
        <f>VLOOKUP(Table1[[#This Row],[Program]],Program!$A$2:$B$269,2,FALSE)</f>
        <v>POLICE</v>
      </c>
      <c r="Y722" s="6" t="str">
        <f>VLOOKUP(Table1[[#This Row],[2-Digit Object Code]],'Object Codes'!$C$2:$D$861,2,FALSE)</f>
        <v>NONINSTRUCTIONAL SUPPLIES</v>
      </c>
    </row>
    <row r="723" spans="1:25" x14ac:dyDescent="0.25">
      <c r="A723" s="1" t="s">
        <v>8</v>
      </c>
      <c r="B723" s="1" t="s">
        <v>9</v>
      </c>
      <c r="C723" s="1" t="s">
        <v>10</v>
      </c>
      <c r="D723" s="1" t="s">
        <v>11</v>
      </c>
      <c r="E723" s="1" t="s">
        <v>159</v>
      </c>
      <c r="F723" s="1" t="s">
        <v>12</v>
      </c>
      <c r="G723" s="1" t="s">
        <v>57</v>
      </c>
      <c r="H723" s="1" t="s">
        <v>109</v>
      </c>
      <c r="I723" s="3">
        <v>39000</v>
      </c>
      <c r="J723" s="3">
        <v>-12922</v>
      </c>
      <c r="K723" s="3">
        <v>26078</v>
      </c>
      <c r="L723" s="3">
        <v>17946.37</v>
      </c>
      <c r="M723" s="3">
        <v>8131.63</v>
      </c>
      <c r="N723" s="3">
        <v>22000</v>
      </c>
      <c r="O723" s="3">
        <v>127951.03999999999</v>
      </c>
      <c r="P723" s="3">
        <v>149951.04000000001</v>
      </c>
      <c r="Q723" s="3">
        <v>2470.4</v>
      </c>
      <c r="R723" s="3">
        <v>120751.6</v>
      </c>
      <c r="S723" s="3">
        <v>26729.040000000001</v>
      </c>
      <c r="T723" s="6">
        <f t="shared" si="33"/>
        <v>-17000</v>
      </c>
      <c r="U723" s="6">
        <f t="shared" si="34"/>
        <v>4053.630000000001</v>
      </c>
      <c r="V723" s="9">
        <f t="shared" si="35"/>
        <v>5000</v>
      </c>
      <c r="W723" s="9">
        <f>MID(Table1[[#This Row],[Object]],1,2)*100</f>
        <v>5100</v>
      </c>
      <c r="X723" s="6" t="str">
        <f>VLOOKUP(Table1[[#This Row],[Program]],Program!$A$2:$B$269,2,FALSE)</f>
        <v>POLICE</v>
      </c>
      <c r="Y723" s="6" t="str">
        <f>VLOOKUP(Table1[[#This Row],[2-Digit Object Code]],'Object Codes'!$C$2:$D$861,2,FALSE)</f>
        <v>PERSON&amp;CONSULTANT SVC-DIST USE</v>
      </c>
    </row>
    <row r="724" spans="1:25" x14ac:dyDescent="0.25">
      <c r="A724" s="1" t="s">
        <v>8</v>
      </c>
      <c r="B724" s="1" t="s">
        <v>9</v>
      </c>
      <c r="C724" s="1" t="s">
        <v>10</v>
      </c>
      <c r="D724" s="1" t="s">
        <v>11</v>
      </c>
      <c r="E724" s="1" t="s">
        <v>159</v>
      </c>
      <c r="F724" s="1" t="s">
        <v>12</v>
      </c>
      <c r="G724" s="1" t="s">
        <v>58</v>
      </c>
      <c r="H724" s="1" t="s">
        <v>109</v>
      </c>
      <c r="I724" s="3">
        <v>6117</v>
      </c>
      <c r="J724" s="3">
        <v>2000</v>
      </c>
      <c r="K724" s="3">
        <v>8117</v>
      </c>
      <c r="L724" s="3">
        <v>7064.27</v>
      </c>
      <c r="M724" s="3">
        <v>1052.73</v>
      </c>
      <c r="N724" s="3">
        <v>6800</v>
      </c>
      <c r="O724" s="3">
        <v>5000</v>
      </c>
      <c r="P724" s="3">
        <v>11800</v>
      </c>
      <c r="Q724" s="3">
        <v>1839.43</v>
      </c>
      <c r="R724" s="3">
        <v>7855.75</v>
      </c>
      <c r="S724" s="3">
        <v>2104.8200000000002</v>
      </c>
      <c r="T724" s="6">
        <f t="shared" si="33"/>
        <v>683</v>
      </c>
      <c r="U724" s="6">
        <f t="shared" si="34"/>
        <v>-264.27000000000044</v>
      </c>
      <c r="V724" s="9">
        <f t="shared" si="35"/>
        <v>5000</v>
      </c>
      <c r="W724" s="9">
        <f>MID(Table1[[#This Row],[Object]],1,2)*100</f>
        <v>5200</v>
      </c>
      <c r="X724" s="6" t="str">
        <f>VLOOKUP(Table1[[#This Row],[Program]],Program!$A$2:$B$269,2,FALSE)</f>
        <v>POLICE</v>
      </c>
      <c r="Y724" s="6" t="str">
        <f>VLOOKUP(Table1[[#This Row],[2-Digit Object Code]],'Object Codes'!$C$2:$D$861,2,FALSE)</f>
        <v>TRAVEL &amp; CONFERENCE EXPENSES</v>
      </c>
    </row>
    <row r="725" spans="1:25" x14ac:dyDescent="0.25">
      <c r="A725" s="1" t="s">
        <v>8</v>
      </c>
      <c r="B725" s="1" t="s">
        <v>9</v>
      </c>
      <c r="C725" s="1" t="s">
        <v>10</v>
      </c>
      <c r="D725" s="1" t="s">
        <v>11</v>
      </c>
      <c r="E725" s="1" t="s">
        <v>159</v>
      </c>
      <c r="F725" s="1" t="s">
        <v>12</v>
      </c>
      <c r="G725" s="1" t="s">
        <v>61</v>
      </c>
      <c r="H725" s="1" t="s">
        <v>109</v>
      </c>
      <c r="I725" s="3">
        <v>1437</v>
      </c>
      <c r="J725" s="3">
        <v>0</v>
      </c>
      <c r="K725" s="3">
        <v>1437</v>
      </c>
      <c r="L725" s="3">
        <v>2936.5</v>
      </c>
      <c r="M725" s="3">
        <v>-1499.5</v>
      </c>
      <c r="N725" s="3">
        <v>2229</v>
      </c>
      <c r="O725" s="3">
        <v>0</v>
      </c>
      <c r="P725" s="3">
        <v>2229</v>
      </c>
      <c r="Q725" s="3">
        <v>1397.5</v>
      </c>
      <c r="R725" s="3">
        <v>0</v>
      </c>
      <c r="S725" s="3">
        <v>831.5</v>
      </c>
      <c r="T725" s="6">
        <f t="shared" si="33"/>
        <v>792</v>
      </c>
      <c r="U725" s="6">
        <f t="shared" si="34"/>
        <v>-707.5</v>
      </c>
      <c r="V725" s="9">
        <f t="shared" si="35"/>
        <v>5000</v>
      </c>
      <c r="W725" s="9">
        <f>MID(Table1[[#This Row],[Object]],1,2)*100</f>
        <v>5200</v>
      </c>
      <c r="X725" s="6" t="str">
        <f>VLOOKUP(Table1[[#This Row],[Program]],Program!$A$2:$B$269,2,FALSE)</f>
        <v>POLICE</v>
      </c>
      <c r="Y725" s="6" t="str">
        <f>VLOOKUP(Table1[[#This Row],[2-Digit Object Code]],'Object Codes'!$C$2:$D$861,2,FALSE)</f>
        <v>TRAVEL &amp; CONFERENCE EXPENSES</v>
      </c>
    </row>
    <row r="726" spans="1:25" x14ac:dyDescent="0.25">
      <c r="A726" s="1" t="s">
        <v>8</v>
      </c>
      <c r="B726" s="1" t="s">
        <v>9</v>
      </c>
      <c r="C726" s="1" t="s">
        <v>10</v>
      </c>
      <c r="D726" s="1" t="s">
        <v>11</v>
      </c>
      <c r="E726" s="1" t="s">
        <v>159</v>
      </c>
      <c r="F726" s="1" t="s">
        <v>12</v>
      </c>
      <c r="G726" s="1" t="s">
        <v>62</v>
      </c>
      <c r="H726" s="1" t="s">
        <v>109</v>
      </c>
      <c r="I726" s="3">
        <v>200</v>
      </c>
      <c r="J726" s="3">
        <v>650</v>
      </c>
      <c r="K726" s="3">
        <v>850</v>
      </c>
      <c r="L726" s="3">
        <v>456.38</v>
      </c>
      <c r="M726" s="3">
        <v>393.62</v>
      </c>
      <c r="N726" s="3">
        <v>400</v>
      </c>
      <c r="O726" s="3">
        <v>0</v>
      </c>
      <c r="P726" s="3">
        <v>400</v>
      </c>
      <c r="Q726" s="3">
        <v>63.15</v>
      </c>
      <c r="R726" s="3">
        <v>336.85</v>
      </c>
      <c r="S726" s="3">
        <v>0</v>
      </c>
      <c r="T726" s="6">
        <f t="shared" si="33"/>
        <v>200</v>
      </c>
      <c r="U726" s="6">
        <f t="shared" si="34"/>
        <v>-56.379999999999995</v>
      </c>
      <c r="V726" s="9">
        <f t="shared" si="35"/>
        <v>5000</v>
      </c>
      <c r="W726" s="9">
        <f>MID(Table1[[#This Row],[Object]],1,2)*100</f>
        <v>5200</v>
      </c>
      <c r="X726" s="6" t="str">
        <f>VLOOKUP(Table1[[#This Row],[Program]],Program!$A$2:$B$269,2,FALSE)</f>
        <v>POLICE</v>
      </c>
      <c r="Y726" s="6" t="str">
        <f>VLOOKUP(Table1[[#This Row],[2-Digit Object Code]],'Object Codes'!$C$2:$D$861,2,FALSE)</f>
        <v>TRAVEL &amp; CONFERENCE EXPENSES</v>
      </c>
    </row>
    <row r="727" spans="1:25" x14ac:dyDescent="0.25">
      <c r="A727" s="1" t="s">
        <v>8</v>
      </c>
      <c r="B727" s="1" t="s">
        <v>9</v>
      </c>
      <c r="C727" s="1" t="s">
        <v>10</v>
      </c>
      <c r="D727" s="1" t="s">
        <v>11</v>
      </c>
      <c r="E727" s="1" t="s">
        <v>159</v>
      </c>
      <c r="F727" s="1" t="s">
        <v>12</v>
      </c>
      <c r="G727" s="1" t="s">
        <v>63</v>
      </c>
      <c r="H727" s="1" t="s">
        <v>109</v>
      </c>
      <c r="I727" s="3">
        <v>200</v>
      </c>
      <c r="J727" s="3">
        <v>600</v>
      </c>
      <c r="K727" s="3">
        <v>800</v>
      </c>
      <c r="L727" s="3">
        <v>302</v>
      </c>
      <c r="M727" s="3">
        <v>498</v>
      </c>
      <c r="N727" s="3">
        <v>1000</v>
      </c>
      <c r="O727" s="3">
        <v>0</v>
      </c>
      <c r="P727" s="3">
        <v>1000</v>
      </c>
      <c r="Q727" s="3">
        <v>250</v>
      </c>
      <c r="R727" s="3">
        <v>160</v>
      </c>
      <c r="S727" s="3">
        <v>590</v>
      </c>
      <c r="T727" s="6">
        <f t="shared" si="33"/>
        <v>800</v>
      </c>
      <c r="U727" s="6">
        <f t="shared" si="34"/>
        <v>698</v>
      </c>
      <c r="V727" s="9">
        <f t="shared" si="35"/>
        <v>5000</v>
      </c>
      <c r="W727" s="9">
        <f>MID(Table1[[#This Row],[Object]],1,2)*100</f>
        <v>5300</v>
      </c>
      <c r="X727" s="6" t="str">
        <f>VLOOKUP(Table1[[#This Row],[Program]],Program!$A$2:$B$269,2,FALSE)</f>
        <v>POLICE</v>
      </c>
      <c r="Y727" s="6" t="str">
        <f>VLOOKUP(Table1[[#This Row],[2-Digit Object Code]],'Object Codes'!$C$2:$D$861,2,FALSE)</f>
        <v>POST/DUES/MEMBERSHIPS-DIST.USE</v>
      </c>
    </row>
    <row r="728" spans="1:25" x14ac:dyDescent="0.25">
      <c r="A728" s="1" t="s">
        <v>8</v>
      </c>
      <c r="B728" s="1" t="s">
        <v>9</v>
      </c>
      <c r="C728" s="1" t="s">
        <v>10</v>
      </c>
      <c r="D728" s="1" t="s">
        <v>11</v>
      </c>
      <c r="E728" s="1" t="s">
        <v>159</v>
      </c>
      <c r="F728" s="1" t="s">
        <v>12</v>
      </c>
      <c r="G728" s="1" t="s">
        <v>64</v>
      </c>
      <c r="H728" s="1" t="s">
        <v>109</v>
      </c>
      <c r="I728" s="3">
        <v>200</v>
      </c>
      <c r="J728" s="3">
        <v>0</v>
      </c>
      <c r="K728" s="3">
        <v>200</v>
      </c>
      <c r="L728" s="3">
        <v>26</v>
      </c>
      <c r="M728" s="3">
        <v>174</v>
      </c>
      <c r="N728" s="3">
        <v>300</v>
      </c>
      <c r="O728" s="3">
        <v>0</v>
      </c>
      <c r="P728" s="3">
        <v>300</v>
      </c>
      <c r="Q728" s="3">
        <v>20.23</v>
      </c>
      <c r="R728" s="3">
        <v>179.77</v>
      </c>
      <c r="S728" s="3">
        <v>100</v>
      </c>
      <c r="T728" s="6">
        <f t="shared" si="33"/>
        <v>100</v>
      </c>
      <c r="U728" s="6">
        <f t="shared" si="34"/>
        <v>274</v>
      </c>
      <c r="V728" s="9">
        <f t="shared" si="35"/>
        <v>5000</v>
      </c>
      <c r="W728" s="9">
        <f>MID(Table1[[#This Row],[Object]],1,2)*100</f>
        <v>5300</v>
      </c>
      <c r="X728" s="6" t="str">
        <f>VLOOKUP(Table1[[#This Row],[Program]],Program!$A$2:$B$269,2,FALSE)</f>
        <v>POLICE</v>
      </c>
      <c r="Y728" s="6" t="str">
        <f>VLOOKUP(Table1[[#This Row],[2-Digit Object Code]],'Object Codes'!$C$2:$D$861,2,FALSE)</f>
        <v>POST/DUES/MEMBERSHIPS-DIST.USE</v>
      </c>
    </row>
    <row r="729" spans="1:25" x14ac:dyDescent="0.25">
      <c r="A729" s="1" t="s">
        <v>8</v>
      </c>
      <c r="B729" s="1" t="s">
        <v>9</v>
      </c>
      <c r="C729" s="1" t="s">
        <v>10</v>
      </c>
      <c r="D729" s="1" t="s">
        <v>11</v>
      </c>
      <c r="E729" s="1" t="s">
        <v>159</v>
      </c>
      <c r="F729" s="1" t="s">
        <v>12</v>
      </c>
      <c r="G729" s="1" t="s">
        <v>65</v>
      </c>
      <c r="H729" s="1" t="s">
        <v>66</v>
      </c>
      <c r="I729" s="3">
        <v>1000</v>
      </c>
      <c r="J729" s="3">
        <v>0</v>
      </c>
      <c r="K729" s="3">
        <v>1000</v>
      </c>
      <c r="L729" s="3">
        <v>912.24</v>
      </c>
      <c r="M729" s="3">
        <v>87.76</v>
      </c>
      <c r="N729" s="3">
        <v>1200</v>
      </c>
      <c r="O729" s="3">
        <v>0</v>
      </c>
      <c r="P729" s="3">
        <v>1200</v>
      </c>
      <c r="Q729" s="3">
        <v>304.08</v>
      </c>
      <c r="R729" s="3">
        <v>607.67999999999995</v>
      </c>
      <c r="S729" s="3">
        <v>288.24</v>
      </c>
      <c r="T729" s="6">
        <f t="shared" si="33"/>
        <v>200</v>
      </c>
      <c r="U729" s="6">
        <f t="shared" si="34"/>
        <v>287.76</v>
      </c>
      <c r="V729" s="9">
        <f t="shared" si="35"/>
        <v>5000</v>
      </c>
      <c r="W729" s="9">
        <f>MID(Table1[[#This Row],[Object]],1,2)*100</f>
        <v>5500</v>
      </c>
      <c r="X729" s="6" t="str">
        <f>VLOOKUP(Table1[[#This Row],[Program]],Program!$A$2:$B$269,2,FALSE)</f>
        <v>POLICE</v>
      </c>
      <c r="Y729" s="6" t="str">
        <f>VLOOKUP(Table1[[#This Row],[2-Digit Object Code]],'Object Codes'!$C$2:$D$861,2,FALSE)</f>
        <v>UTILITIES &amp; HOUSEKEEP-DIST.USE</v>
      </c>
    </row>
    <row r="730" spans="1:25" x14ac:dyDescent="0.25">
      <c r="A730" s="1" t="s">
        <v>8</v>
      </c>
      <c r="B730" s="1" t="s">
        <v>9</v>
      </c>
      <c r="C730" s="1" t="s">
        <v>10</v>
      </c>
      <c r="D730" s="1" t="s">
        <v>11</v>
      </c>
      <c r="E730" s="1" t="s">
        <v>159</v>
      </c>
      <c r="F730" s="1" t="s">
        <v>12</v>
      </c>
      <c r="G730" s="1" t="s">
        <v>67</v>
      </c>
      <c r="H730" s="1" t="s">
        <v>109</v>
      </c>
      <c r="I730" s="3">
        <v>1500</v>
      </c>
      <c r="J730" s="3">
        <v>0</v>
      </c>
      <c r="K730" s="3">
        <v>1500</v>
      </c>
      <c r="L730" s="3">
        <v>1500</v>
      </c>
      <c r="M730" s="3">
        <v>0</v>
      </c>
      <c r="N730" s="3">
        <v>1500</v>
      </c>
      <c r="O730" s="3">
        <v>0</v>
      </c>
      <c r="P730" s="3">
        <v>1500</v>
      </c>
      <c r="Q730" s="3">
        <v>0</v>
      </c>
      <c r="R730" s="3">
        <v>1500</v>
      </c>
      <c r="S730" s="3">
        <v>0</v>
      </c>
      <c r="T730" s="6">
        <f t="shared" si="33"/>
        <v>0</v>
      </c>
      <c r="U730" s="6">
        <f t="shared" si="34"/>
        <v>0</v>
      </c>
      <c r="V730" s="9">
        <f t="shared" si="35"/>
        <v>5000</v>
      </c>
      <c r="W730" s="9">
        <f>MID(Table1[[#This Row],[Object]],1,2)*100</f>
        <v>5600</v>
      </c>
      <c r="X730" s="6" t="str">
        <f>VLOOKUP(Table1[[#This Row],[Program]],Program!$A$2:$B$269,2,FALSE)</f>
        <v>POLICE</v>
      </c>
      <c r="Y730" s="6" t="str">
        <f>VLOOKUP(Table1[[#This Row],[2-Digit Object Code]],'Object Codes'!$C$2:$D$861,2,FALSE)</f>
        <v>RENTS,LEASES&amp;REPAIRS-DIST.USE</v>
      </c>
    </row>
    <row r="731" spans="1:25" x14ac:dyDescent="0.25">
      <c r="A731" s="1" t="s">
        <v>8</v>
      </c>
      <c r="B731" s="1" t="s">
        <v>9</v>
      </c>
      <c r="C731" s="1" t="s">
        <v>10</v>
      </c>
      <c r="D731" s="1" t="s">
        <v>11</v>
      </c>
      <c r="E731" s="1" t="s">
        <v>159</v>
      </c>
      <c r="F731" s="1" t="s">
        <v>12</v>
      </c>
      <c r="G731" s="1" t="s">
        <v>137</v>
      </c>
      <c r="H731" s="1" t="s">
        <v>109</v>
      </c>
      <c r="I731" s="3">
        <v>7400</v>
      </c>
      <c r="J731" s="3">
        <v>-7400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6">
        <f t="shared" si="33"/>
        <v>-7400</v>
      </c>
      <c r="U731" s="6">
        <f t="shared" si="34"/>
        <v>0</v>
      </c>
      <c r="V731" s="9">
        <f t="shared" si="35"/>
        <v>5000</v>
      </c>
      <c r="W731" s="9">
        <f>MID(Table1[[#This Row],[Object]],1,2)*100</f>
        <v>5600</v>
      </c>
      <c r="X731" s="6" t="str">
        <f>VLOOKUP(Table1[[#This Row],[Program]],Program!$A$2:$B$269,2,FALSE)</f>
        <v>POLICE</v>
      </c>
      <c r="Y731" s="6" t="str">
        <f>VLOOKUP(Table1[[#This Row],[2-Digit Object Code]],'Object Codes'!$C$2:$D$861,2,FALSE)</f>
        <v>RENTS,LEASES&amp;REPAIRS-DIST.USE</v>
      </c>
    </row>
    <row r="732" spans="1:25" x14ac:dyDescent="0.25">
      <c r="A732" s="1" t="s">
        <v>8</v>
      </c>
      <c r="B732" s="1" t="s">
        <v>9</v>
      </c>
      <c r="C732" s="1" t="s">
        <v>10</v>
      </c>
      <c r="D732" s="1" t="s">
        <v>11</v>
      </c>
      <c r="E732" s="1" t="s">
        <v>159</v>
      </c>
      <c r="F732" s="1" t="s">
        <v>12</v>
      </c>
      <c r="G732" s="1" t="s">
        <v>106</v>
      </c>
      <c r="H732" s="1" t="s">
        <v>109</v>
      </c>
      <c r="I732" s="3">
        <v>36000</v>
      </c>
      <c r="J732" s="3">
        <v>7550</v>
      </c>
      <c r="K732" s="3">
        <v>43550</v>
      </c>
      <c r="L732" s="3">
        <v>33897.5</v>
      </c>
      <c r="M732" s="3">
        <v>9652.5</v>
      </c>
      <c r="N732" s="3">
        <v>40000</v>
      </c>
      <c r="O732" s="3">
        <v>5000</v>
      </c>
      <c r="P732" s="3">
        <v>45000</v>
      </c>
      <c r="Q732" s="3">
        <v>10733.5</v>
      </c>
      <c r="R732" s="3">
        <v>27181.62</v>
      </c>
      <c r="S732" s="3">
        <v>7084.88</v>
      </c>
      <c r="T732" s="6">
        <f t="shared" si="33"/>
        <v>4000</v>
      </c>
      <c r="U732" s="6">
        <f t="shared" si="34"/>
        <v>6102.5</v>
      </c>
      <c r="V732" s="9">
        <f t="shared" si="35"/>
        <v>5000</v>
      </c>
      <c r="W732" s="9">
        <f>MID(Table1[[#This Row],[Object]],1,2)*100</f>
        <v>5600</v>
      </c>
      <c r="X732" s="6" t="str">
        <f>VLOOKUP(Table1[[#This Row],[Program]],Program!$A$2:$B$269,2,FALSE)</f>
        <v>POLICE</v>
      </c>
      <c r="Y732" s="6" t="str">
        <f>VLOOKUP(Table1[[#This Row],[2-Digit Object Code]],'Object Codes'!$C$2:$D$861,2,FALSE)</f>
        <v>RENTS,LEASES&amp;REPAIRS-DIST.USE</v>
      </c>
    </row>
    <row r="733" spans="1:25" x14ac:dyDescent="0.25">
      <c r="A733" s="1" t="s">
        <v>8</v>
      </c>
      <c r="B733" s="1" t="s">
        <v>9</v>
      </c>
      <c r="C733" s="1" t="s">
        <v>10</v>
      </c>
      <c r="D733" s="1" t="s">
        <v>11</v>
      </c>
      <c r="E733" s="1" t="s">
        <v>159</v>
      </c>
      <c r="F733" s="1" t="s">
        <v>12</v>
      </c>
      <c r="G733" s="1" t="s">
        <v>94</v>
      </c>
      <c r="H733" s="1" t="s">
        <v>109</v>
      </c>
      <c r="I733" s="3">
        <v>0</v>
      </c>
      <c r="J733" s="3">
        <v>1700</v>
      </c>
      <c r="K733" s="3">
        <v>1700</v>
      </c>
      <c r="L733" s="3">
        <v>1000</v>
      </c>
      <c r="M733" s="3">
        <v>700</v>
      </c>
      <c r="N733" s="3">
        <v>5000</v>
      </c>
      <c r="O733" s="3">
        <v>2617.2399999999998</v>
      </c>
      <c r="P733" s="3">
        <v>7617.24</v>
      </c>
      <c r="Q733" s="3">
        <v>0</v>
      </c>
      <c r="R733" s="3">
        <v>1200.02</v>
      </c>
      <c r="S733" s="3">
        <v>6417.22</v>
      </c>
      <c r="T733" s="6">
        <f t="shared" si="33"/>
        <v>5000</v>
      </c>
      <c r="U733" s="6">
        <f t="shared" si="34"/>
        <v>4000</v>
      </c>
      <c r="V733" s="9">
        <f t="shared" si="35"/>
        <v>5000</v>
      </c>
      <c r="W733" s="9">
        <f>MID(Table1[[#This Row],[Object]],1,2)*100</f>
        <v>5800</v>
      </c>
      <c r="X733" s="6" t="str">
        <f>VLOOKUP(Table1[[#This Row],[Program]],Program!$A$2:$B$269,2,FALSE)</f>
        <v>POLICE</v>
      </c>
      <c r="Y733" s="6" t="str">
        <f>VLOOKUP(Table1[[#This Row],[2-Digit Object Code]],'Object Codes'!$C$2:$D$861,2,FALSE)</f>
        <v>OTHER OPERATING EXP-DIST. USE</v>
      </c>
    </row>
    <row r="734" spans="1:25" x14ac:dyDescent="0.25">
      <c r="A734" s="1" t="s">
        <v>8</v>
      </c>
      <c r="B734" s="1" t="s">
        <v>9</v>
      </c>
      <c r="C734" s="1" t="s">
        <v>10</v>
      </c>
      <c r="D734" s="1" t="s">
        <v>11</v>
      </c>
      <c r="E734" s="1" t="s">
        <v>159</v>
      </c>
      <c r="F734" s="1" t="s">
        <v>12</v>
      </c>
      <c r="G734" s="1" t="s">
        <v>68</v>
      </c>
      <c r="H734" s="1" t="s">
        <v>109</v>
      </c>
      <c r="I734" s="3">
        <v>0</v>
      </c>
      <c r="J734" s="3">
        <v>500</v>
      </c>
      <c r="K734" s="3">
        <v>500</v>
      </c>
      <c r="L734" s="3">
        <v>13.98</v>
      </c>
      <c r="M734" s="3">
        <v>486.02</v>
      </c>
      <c r="N734" s="3">
        <v>1200</v>
      </c>
      <c r="O734" s="3">
        <v>0</v>
      </c>
      <c r="P734" s="3">
        <v>1200</v>
      </c>
      <c r="Q734" s="3">
        <v>265.95</v>
      </c>
      <c r="R734" s="3">
        <v>455.93</v>
      </c>
      <c r="S734" s="3">
        <v>478.12</v>
      </c>
      <c r="T734" s="6">
        <f t="shared" si="33"/>
        <v>1200</v>
      </c>
      <c r="U734" s="6">
        <f t="shared" si="34"/>
        <v>1186.02</v>
      </c>
      <c r="V734" s="9">
        <f t="shared" si="35"/>
        <v>5000</v>
      </c>
      <c r="W734" s="9">
        <f>MID(Table1[[#This Row],[Object]],1,2)*100</f>
        <v>5800</v>
      </c>
      <c r="X734" s="6" t="str">
        <f>VLOOKUP(Table1[[#This Row],[Program]],Program!$A$2:$B$269,2,FALSE)</f>
        <v>POLICE</v>
      </c>
      <c r="Y734" s="6" t="str">
        <f>VLOOKUP(Table1[[#This Row],[2-Digit Object Code]],'Object Codes'!$C$2:$D$861,2,FALSE)</f>
        <v>OTHER OPERATING EXP-DIST. USE</v>
      </c>
    </row>
    <row r="735" spans="1:25" x14ac:dyDescent="0.25">
      <c r="A735" s="1" t="s">
        <v>8</v>
      </c>
      <c r="B735" s="1" t="s">
        <v>9</v>
      </c>
      <c r="C735" s="1" t="s">
        <v>10</v>
      </c>
      <c r="D735" s="1" t="s">
        <v>11</v>
      </c>
      <c r="E735" s="1" t="s">
        <v>159</v>
      </c>
      <c r="F735" s="1" t="s">
        <v>12</v>
      </c>
      <c r="G735" s="1" t="s">
        <v>108</v>
      </c>
      <c r="H735" s="1" t="s">
        <v>109</v>
      </c>
      <c r="I735" s="3">
        <v>5075</v>
      </c>
      <c r="J735" s="3">
        <v>9672</v>
      </c>
      <c r="K735" s="3">
        <v>14747</v>
      </c>
      <c r="L735" s="3">
        <v>14668.55</v>
      </c>
      <c r="M735" s="3">
        <v>78.45</v>
      </c>
      <c r="N735" s="3">
        <v>24000</v>
      </c>
      <c r="O735" s="3">
        <v>-13117.24</v>
      </c>
      <c r="P735" s="3">
        <v>10882.76</v>
      </c>
      <c r="Q735" s="3">
        <v>2738.9</v>
      </c>
      <c r="R735" s="3">
        <v>3240</v>
      </c>
      <c r="S735" s="3">
        <v>4903.8599999999997</v>
      </c>
      <c r="T735" s="6">
        <f t="shared" si="33"/>
        <v>18925</v>
      </c>
      <c r="U735" s="6">
        <f t="shared" si="34"/>
        <v>9331.4500000000007</v>
      </c>
      <c r="V735" s="9">
        <f t="shared" si="35"/>
        <v>6000</v>
      </c>
      <c r="W735" s="9">
        <f>MID(Table1[[#This Row],[Object]],1,2)*100</f>
        <v>6400</v>
      </c>
      <c r="X735" s="6" t="str">
        <f>VLOOKUP(Table1[[#This Row],[Program]],Program!$A$2:$B$269,2,FALSE)</f>
        <v>POLICE</v>
      </c>
      <c r="Y735" s="6" t="str">
        <f>VLOOKUP(Table1[[#This Row],[2-Digit Object Code]],'Object Codes'!$C$2:$D$861,2,FALSE)</f>
        <v>EQUIP/FURNITURE (EXCLD COMPTR)</v>
      </c>
    </row>
    <row r="736" spans="1:25" x14ac:dyDescent="0.25">
      <c r="A736" s="1" t="s">
        <v>8</v>
      </c>
      <c r="B736" s="1" t="s">
        <v>9</v>
      </c>
      <c r="C736" s="1" t="s">
        <v>10</v>
      </c>
      <c r="D736" s="1" t="s">
        <v>11</v>
      </c>
      <c r="E736" s="1" t="s">
        <v>159</v>
      </c>
      <c r="F736" s="1" t="s">
        <v>12</v>
      </c>
      <c r="G736" s="1" t="s">
        <v>70</v>
      </c>
      <c r="H736" s="1" t="s">
        <v>109</v>
      </c>
      <c r="I736" s="3">
        <v>1000</v>
      </c>
      <c r="J736" s="3">
        <v>-500</v>
      </c>
      <c r="K736" s="3">
        <v>500</v>
      </c>
      <c r="L736" s="3">
        <v>321.43</v>
      </c>
      <c r="M736" s="3">
        <v>178.57</v>
      </c>
      <c r="N736" s="3">
        <v>500</v>
      </c>
      <c r="O736" s="3">
        <v>0</v>
      </c>
      <c r="P736" s="3">
        <v>500</v>
      </c>
      <c r="Q736" s="3">
        <v>0</v>
      </c>
      <c r="R736" s="3">
        <v>0</v>
      </c>
      <c r="S736" s="3">
        <v>500</v>
      </c>
      <c r="T736" s="6">
        <f t="shared" si="33"/>
        <v>-500</v>
      </c>
      <c r="U736" s="6">
        <f t="shared" si="34"/>
        <v>178.57</v>
      </c>
      <c r="V736" s="9">
        <f t="shared" si="35"/>
        <v>6000</v>
      </c>
      <c r="W736" s="9">
        <f>MID(Table1[[#This Row],[Object]],1,2)*100</f>
        <v>6400</v>
      </c>
      <c r="X736" s="6" t="str">
        <f>VLOOKUP(Table1[[#This Row],[Program]],Program!$A$2:$B$269,2,FALSE)</f>
        <v>POLICE</v>
      </c>
      <c r="Y736" s="6" t="str">
        <f>VLOOKUP(Table1[[#This Row],[2-Digit Object Code]],'Object Codes'!$C$2:$D$861,2,FALSE)</f>
        <v>EQUIP/FURNITURE (EXCLD COMPTR)</v>
      </c>
    </row>
    <row r="737" spans="1:25" x14ac:dyDescent="0.25">
      <c r="A737" s="1" t="s">
        <v>8</v>
      </c>
      <c r="B737" s="1" t="s">
        <v>9</v>
      </c>
      <c r="C737" s="1" t="s">
        <v>10</v>
      </c>
      <c r="D737" s="1" t="s">
        <v>11</v>
      </c>
      <c r="E737" s="1" t="s">
        <v>161</v>
      </c>
      <c r="F737" s="1" t="s">
        <v>12</v>
      </c>
      <c r="G737" s="1" t="s">
        <v>19</v>
      </c>
      <c r="H737" s="1" t="s">
        <v>162</v>
      </c>
      <c r="I737" s="3">
        <v>127786</v>
      </c>
      <c r="J737" s="3">
        <v>-20000</v>
      </c>
      <c r="K737" s="3">
        <v>107786</v>
      </c>
      <c r="L737" s="3">
        <v>97425.88</v>
      </c>
      <c r="M737" s="3">
        <v>10360.120000000001</v>
      </c>
      <c r="N737" s="3">
        <v>101557</v>
      </c>
      <c r="O737" s="3">
        <v>0</v>
      </c>
      <c r="P737" s="3">
        <v>101557</v>
      </c>
      <c r="Q737" s="3">
        <v>42713.1</v>
      </c>
      <c r="R737" s="3">
        <v>0</v>
      </c>
      <c r="S737" s="3">
        <v>58843.9</v>
      </c>
      <c r="T737" s="6">
        <f t="shared" si="33"/>
        <v>-26229</v>
      </c>
      <c r="U737" s="6">
        <f t="shared" si="34"/>
        <v>4131.1199999999953</v>
      </c>
      <c r="V737" s="9">
        <f t="shared" si="35"/>
        <v>2000</v>
      </c>
      <c r="W737" s="9">
        <f>MID(Table1[[#This Row],[Object]],1,2)*100</f>
        <v>2100</v>
      </c>
      <c r="X737" s="6" t="str">
        <f>VLOOKUP(Table1[[#This Row],[Program]],Program!$A$2:$B$269,2,FALSE)</f>
        <v>CUSTODIAL</v>
      </c>
      <c r="Y737" s="6" t="str">
        <f>VLOOKUP(Table1[[#This Row],[2-Digit Object Code]],'Object Codes'!$C$2:$D$861,2,FALSE)</f>
        <v>CLASSIFIED MANAGERS-NON-INSTRU</v>
      </c>
    </row>
    <row r="738" spans="1:25" x14ac:dyDescent="0.25">
      <c r="A738" s="1" t="s">
        <v>8</v>
      </c>
      <c r="B738" s="1" t="s">
        <v>9</v>
      </c>
      <c r="C738" s="1" t="s">
        <v>10</v>
      </c>
      <c r="D738" s="1" t="s">
        <v>11</v>
      </c>
      <c r="E738" s="1" t="s">
        <v>161</v>
      </c>
      <c r="F738" s="1" t="s">
        <v>12</v>
      </c>
      <c r="G738" s="1" t="s">
        <v>99</v>
      </c>
      <c r="H738" s="1" t="s">
        <v>162</v>
      </c>
      <c r="I738" s="3">
        <v>3000</v>
      </c>
      <c r="J738" s="3">
        <v>0</v>
      </c>
      <c r="K738" s="3">
        <v>3000</v>
      </c>
      <c r="L738" s="3">
        <v>4166.5600000000004</v>
      </c>
      <c r="M738" s="3">
        <v>-1166.56</v>
      </c>
      <c r="N738" s="3">
        <v>3000</v>
      </c>
      <c r="O738" s="3">
        <v>0</v>
      </c>
      <c r="P738" s="3">
        <v>3000</v>
      </c>
      <c r="Q738" s="3">
        <v>1943.45</v>
      </c>
      <c r="R738" s="3">
        <v>0</v>
      </c>
      <c r="S738" s="3">
        <v>1056.55</v>
      </c>
      <c r="T738" s="6">
        <f t="shared" si="33"/>
        <v>0</v>
      </c>
      <c r="U738" s="6">
        <f t="shared" si="34"/>
        <v>-1166.5600000000004</v>
      </c>
      <c r="V738" s="9">
        <f t="shared" si="35"/>
        <v>2000</v>
      </c>
      <c r="W738" s="9">
        <f>MID(Table1[[#This Row],[Object]],1,2)*100</f>
        <v>2300</v>
      </c>
      <c r="X738" s="6" t="str">
        <f>VLOOKUP(Table1[[#This Row],[Program]],Program!$A$2:$B$269,2,FALSE)</f>
        <v>CUSTODIAL</v>
      </c>
      <c r="Y738" s="6" t="str">
        <f>VLOOKUP(Table1[[#This Row],[2-Digit Object Code]],'Object Codes'!$C$2:$D$861,2,FALSE)</f>
        <v>NON-INSTRUCTION HOURLY CLASS.</v>
      </c>
    </row>
    <row r="739" spans="1:25" x14ac:dyDescent="0.25">
      <c r="A739" s="1" t="s">
        <v>8</v>
      </c>
      <c r="B739" s="1" t="s">
        <v>9</v>
      </c>
      <c r="C739" s="1" t="s">
        <v>10</v>
      </c>
      <c r="D739" s="1" t="s">
        <v>11</v>
      </c>
      <c r="E739" s="1" t="s">
        <v>161</v>
      </c>
      <c r="F739" s="1" t="s">
        <v>12</v>
      </c>
      <c r="G739" s="1" t="s">
        <v>21</v>
      </c>
      <c r="H739" s="1" t="s">
        <v>162</v>
      </c>
      <c r="I739" s="3">
        <v>26000</v>
      </c>
      <c r="J739" s="3">
        <v>0</v>
      </c>
      <c r="K739" s="3">
        <v>26000</v>
      </c>
      <c r="L739" s="3">
        <v>3774.6</v>
      </c>
      <c r="M739" s="3">
        <v>22225.4</v>
      </c>
      <c r="N739" s="3">
        <v>0</v>
      </c>
      <c r="O739" s="3">
        <v>0</v>
      </c>
      <c r="P739" s="3">
        <v>0</v>
      </c>
      <c r="Q739" s="3">
        <v>9450.64</v>
      </c>
      <c r="R739" s="3">
        <v>0</v>
      </c>
      <c r="S739" s="3">
        <v>-9450.64</v>
      </c>
      <c r="T739" s="6">
        <f t="shared" si="33"/>
        <v>-26000</v>
      </c>
      <c r="U739" s="6">
        <f t="shared" si="34"/>
        <v>-3774.6</v>
      </c>
      <c r="V739" s="9">
        <f t="shared" si="35"/>
        <v>2000</v>
      </c>
      <c r="W739" s="9">
        <f>MID(Table1[[#This Row],[Object]],1,2)*100</f>
        <v>2300</v>
      </c>
      <c r="X739" s="6" t="str">
        <f>VLOOKUP(Table1[[#This Row],[Program]],Program!$A$2:$B$269,2,FALSE)</f>
        <v>CUSTODIAL</v>
      </c>
      <c r="Y739" s="6" t="str">
        <f>VLOOKUP(Table1[[#This Row],[2-Digit Object Code]],'Object Codes'!$C$2:$D$861,2,FALSE)</f>
        <v>NON-INSTRUCTION HOURLY CLASS.</v>
      </c>
    </row>
    <row r="740" spans="1:25" x14ac:dyDescent="0.25">
      <c r="A740" s="1" t="s">
        <v>8</v>
      </c>
      <c r="B740" s="1" t="s">
        <v>9</v>
      </c>
      <c r="C740" s="1" t="s">
        <v>10</v>
      </c>
      <c r="D740" s="1" t="s">
        <v>11</v>
      </c>
      <c r="E740" s="1" t="s">
        <v>161</v>
      </c>
      <c r="F740" s="1" t="s">
        <v>12</v>
      </c>
      <c r="G740" s="1" t="s">
        <v>28</v>
      </c>
      <c r="H740" s="1" t="s">
        <v>162</v>
      </c>
      <c r="I740" s="3">
        <v>12998</v>
      </c>
      <c r="J740" s="3">
        <v>0</v>
      </c>
      <c r="K740" s="3">
        <v>12998</v>
      </c>
      <c r="L740" s="3">
        <v>9547.8799999999992</v>
      </c>
      <c r="M740" s="3">
        <v>3450.12</v>
      </c>
      <c r="N740" s="3">
        <v>10171</v>
      </c>
      <c r="O740" s="3">
        <v>0</v>
      </c>
      <c r="P740" s="3">
        <v>10171</v>
      </c>
      <c r="Q740" s="3">
        <v>5659.81</v>
      </c>
      <c r="R740" s="3">
        <v>0</v>
      </c>
      <c r="S740" s="3">
        <v>4511.1899999999996</v>
      </c>
      <c r="T740" s="6">
        <f t="shared" si="33"/>
        <v>-2827</v>
      </c>
      <c r="U740" s="6">
        <f t="shared" si="34"/>
        <v>623.1200000000008</v>
      </c>
      <c r="V740" s="9">
        <f t="shared" si="35"/>
        <v>3000</v>
      </c>
      <c r="W740" s="9">
        <f>MID(Table1[[#This Row],[Object]],1,2)*100</f>
        <v>3200</v>
      </c>
      <c r="X740" s="6" t="str">
        <f>VLOOKUP(Table1[[#This Row],[Program]],Program!$A$2:$B$269,2,FALSE)</f>
        <v>CUSTODIAL</v>
      </c>
      <c r="Y740" s="6" t="str">
        <f>VLOOKUP(Table1[[#This Row],[2-Digit Object Code]],'Object Codes'!$C$2:$D$861,2,FALSE)</f>
        <v>CLASSIFIED RETIREMENT</v>
      </c>
    </row>
    <row r="741" spans="1:25" x14ac:dyDescent="0.25">
      <c r="A741" s="1" t="s">
        <v>8</v>
      </c>
      <c r="B741" s="1" t="s">
        <v>9</v>
      </c>
      <c r="C741" s="1" t="s">
        <v>10</v>
      </c>
      <c r="D741" s="1" t="s">
        <v>11</v>
      </c>
      <c r="E741" s="1" t="s">
        <v>161</v>
      </c>
      <c r="F741" s="1" t="s">
        <v>12</v>
      </c>
      <c r="G741" s="1" t="s">
        <v>29</v>
      </c>
      <c r="H741" s="1" t="s">
        <v>162</v>
      </c>
      <c r="I741" s="3">
        <v>8146</v>
      </c>
      <c r="J741" s="3">
        <v>0</v>
      </c>
      <c r="K741" s="3">
        <v>8146</v>
      </c>
      <c r="L741" s="3">
        <v>6308.24</v>
      </c>
      <c r="M741" s="3">
        <v>1837.76</v>
      </c>
      <c r="N741" s="3">
        <v>6520</v>
      </c>
      <c r="O741" s="3">
        <v>0</v>
      </c>
      <c r="P741" s="3">
        <v>6520</v>
      </c>
      <c r="Q741" s="3">
        <v>3562.52</v>
      </c>
      <c r="R741" s="3">
        <v>0</v>
      </c>
      <c r="S741" s="3">
        <v>2957.48</v>
      </c>
      <c r="T741" s="6">
        <f t="shared" si="33"/>
        <v>-1626</v>
      </c>
      <c r="U741" s="6">
        <f t="shared" si="34"/>
        <v>211.76000000000022</v>
      </c>
      <c r="V741" s="9">
        <f t="shared" si="35"/>
        <v>3000</v>
      </c>
      <c r="W741" s="9">
        <f>MID(Table1[[#This Row],[Object]],1,2)*100</f>
        <v>3300</v>
      </c>
      <c r="X741" s="6" t="str">
        <f>VLOOKUP(Table1[[#This Row],[Program]],Program!$A$2:$B$269,2,FALSE)</f>
        <v>CUSTODIAL</v>
      </c>
      <c r="Y741" s="6" t="str">
        <f>VLOOKUP(Table1[[#This Row],[2-Digit Object Code]],'Object Codes'!$C$2:$D$861,2,FALSE)</f>
        <v>OASDHI/FICA</v>
      </c>
    </row>
    <row r="742" spans="1:25" x14ac:dyDescent="0.25">
      <c r="A742" s="1" t="s">
        <v>8</v>
      </c>
      <c r="B742" s="1" t="s">
        <v>9</v>
      </c>
      <c r="C742" s="1" t="s">
        <v>10</v>
      </c>
      <c r="D742" s="1" t="s">
        <v>11</v>
      </c>
      <c r="E742" s="1" t="s">
        <v>161</v>
      </c>
      <c r="F742" s="1" t="s">
        <v>12</v>
      </c>
      <c r="G742" s="1" t="s">
        <v>30</v>
      </c>
      <c r="H742" s="1" t="s">
        <v>162</v>
      </c>
      <c r="I742" s="3">
        <v>2282</v>
      </c>
      <c r="J742" s="3">
        <v>0</v>
      </c>
      <c r="K742" s="3">
        <v>2282</v>
      </c>
      <c r="L742" s="3">
        <v>1475.38</v>
      </c>
      <c r="M742" s="3">
        <v>806.62</v>
      </c>
      <c r="N742" s="3">
        <v>1525</v>
      </c>
      <c r="O742" s="3">
        <v>0</v>
      </c>
      <c r="P742" s="3">
        <v>1525</v>
      </c>
      <c r="Q742" s="3">
        <v>833.19</v>
      </c>
      <c r="R742" s="3">
        <v>0</v>
      </c>
      <c r="S742" s="3">
        <v>691.81</v>
      </c>
      <c r="T742" s="6">
        <f t="shared" si="33"/>
        <v>-757</v>
      </c>
      <c r="U742" s="6">
        <f t="shared" si="34"/>
        <v>49.619999999999891</v>
      </c>
      <c r="V742" s="9">
        <f t="shared" si="35"/>
        <v>3000</v>
      </c>
      <c r="W742" s="9">
        <f>MID(Table1[[#This Row],[Object]],1,2)*100</f>
        <v>3300</v>
      </c>
      <c r="X742" s="6" t="str">
        <f>VLOOKUP(Table1[[#This Row],[Program]],Program!$A$2:$B$269,2,FALSE)</f>
        <v>CUSTODIAL</v>
      </c>
      <c r="Y742" s="6" t="str">
        <f>VLOOKUP(Table1[[#This Row],[2-Digit Object Code]],'Object Codes'!$C$2:$D$861,2,FALSE)</f>
        <v>OASDHI/FICA</v>
      </c>
    </row>
    <row r="743" spans="1:25" x14ac:dyDescent="0.25">
      <c r="A743" s="1" t="s">
        <v>8</v>
      </c>
      <c r="B743" s="1" t="s">
        <v>9</v>
      </c>
      <c r="C743" s="1" t="s">
        <v>10</v>
      </c>
      <c r="D743" s="1" t="s">
        <v>11</v>
      </c>
      <c r="E743" s="1" t="s">
        <v>161</v>
      </c>
      <c r="F743" s="1" t="s">
        <v>12</v>
      </c>
      <c r="G743" s="1" t="s">
        <v>78</v>
      </c>
      <c r="H743" s="1" t="s">
        <v>162</v>
      </c>
      <c r="I743" s="3">
        <v>524</v>
      </c>
      <c r="J743" s="3">
        <v>0</v>
      </c>
      <c r="K743" s="3">
        <v>524</v>
      </c>
      <c r="L743" s="3">
        <v>0</v>
      </c>
      <c r="M743" s="3">
        <v>524</v>
      </c>
      <c r="N743" s="3">
        <v>201</v>
      </c>
      <c r="O743" s="3">
        <v>0</v>
      </c>
      <c r="P743" s="3">
        <v>201</v>
      </c>
      <c r="Q743" s="3">
        <v>0</v>
      </c>
      <c r="R743" s="3">
        <v>0</v>
      </c>
      <c r="S743" s="3">
        <v>201</v>
      </c>
      <c r="T743" s="6">
        <f t="shared" si="33"/>
        <v>-323</v>
      </c>
      <c r="U743" s="6">
        <f t="shared" si="34"/>
        <v>201</v>
      </c>
      <c r="V743" s="9">
        <f t="shared" si="35"/>
        <v>3000</v>
      </c>
      <c r="W743" s="9">
        <f>MID(Table1[[#This Row],[Object]],1,2)*100</f>
        <v>3400</v>
      </c>
      <c r="X743" s="6" t="str">
        <f>VLOOKUP(Table1[[#This Row],[Program]],Program!$A$2:$B$269,2,FALSE)</f>
        <v>CUSTODIAL</v>
      </c>
      <c r="Y743" s="6" t="str">
        <f>VLOOKUP(Table1[[#This Row],[2-Digit Object Code]],'Object Codes'!$C$2:$D$861,2,FALSE)</f>
        <v>HEALTH AND WELFARE BENEFITS</v>
      </c>
    </row>
    <row r="744" spans="1:25" x14ac:dyDescent="0.25">
      <c r="A744" s="1" t="s">
        <v>8</v>
      </c>
      <c r="B744" s="1" t="s">
        <v>9</v>
      </c>
      <c r="C744" s="1" t="s">
        <v>10</v>
      </c>
      <c r="D744" s="1" t="s">
        <v>11</v>
      </c>
      <c r="E744" s="1" t="s">
        <v>161</v>
      </c>
      <c r="F744" s="1" t="s">
        <v>12</v>
      </c>
      <c r="G744" s="1" t="s">
        <v>32</v>
      </c>
      <c r="H744" s="1" t="s">
        <v>162</v>
      </c>
      <c r="I744" s="3">
        <v>1775</v>
      </c>
      <c r="J744" s="3">
        <v>0</v>
      </c>
      <c r="K744" s="3">
        <v>1775</v>
      </c>
      <c r="L744" s="3">
        <v>756.48</v>
      </c>
      <c r="M744" s="3">
        <v>1018.52</v>
      </c>
      <c r="N744" s="3">
        <v>789</v>
      </c>
      <c r="O744" s="3">
        <v>0</v>
      </c>
      <c r="P744" s="3">
        <v>789</v>
      </c>
      <c r="Q744" s="3">
        <v>328.8</v>
      </c>
      <c r="R744" s="3">
        <v>0</v>
      </c>
      <c r="S744" s="3">
        <v>460.2</v>
      </c>
      <c r="T744" s="6">
        <f t="shared" si="33"/>
        <v>-986</v>
      </c>
      <c r="U744" s="6">
        <f t="shared" si="34"/>
        <v>32.519999999999982</v>
      </c>
      <c r="V744" s="9">
        <f t="shared" si="35"/>
        <v>3000</v>
      </c>
      <c r="W744" s="9">
        <f>MID(Table1[[#This Row],[Object]],1,2)*100</f>
        <v>3400</v>
      </c>
      <c r="X744" s="6" t="str">
        <f>VLOOKUP(Table1[[#This Row],[Program]],Program!$A$2:$B$269,2,FALSE)</f>
        <v>CUSTODIAL</v>
      </c>
      <c r="Y744" s="6" t="str">
        <f>VLOOKUP(Table1[[#This Row],[2-Digit Object Code]],'Object Codes'!$C$2:$D$861,2,FALSE)</f>
        <v>HEALTH AND WELFARE BENEFITS</v>
      </c>
    </row>
    <row r="745" spans="1:25" x14ac:dyDescent="0.25">
      <c r="A745" s="1" t="s">
        <v>8</v>
      </c>
      <c r="B745" s="1" t="s">
        <v>9</v>
      </c>
      <c r="C745" s="1" t="s">
        <v>10</v>
      </c>
      <c r="D745" s="1" t="s">
        <v>11</v>
      </c>
      <c r="E745" s="1" t="s">
        <v>161</v>
      </c>
      <c r="F745" s="1" t="s">
        <v>12</v>
      </c>
      <c r="G745" s="1" t="s">
        <v>33</v>
      </c>
      <c r="H745" s="1" t="s">
        <v>162</v>
      </c>
      <c r="I745" s="3">
        <v>13257</v>
      </c>
      <c r="J745" s="3">
        <v>0</v>
      </c>
      <c r="K745" s="3">
        <v>13257</v>
      </c>
      <c r="L745" s="3">
        <v>0</v>
      </c>
      <c r="M745" s="3">
        <v>13257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6">
        <f t="shared" si="33"/>
        <v>-13257</v>
      </c>
      <c r="U745" s="6">
        <f t="shared" si="34"/>
        <v>0</v>
      </c>
      <c r="V745" s="9">
        <f t="shared" si="35"/>
        <v>3000</v>
      </c>
      <c r="W745" s="9">
        <f>MID(Table1[[#This Row],[Object]],1,2)*100</f>
        <v>3400</v>
      </c>
      <c r="X745" s="6" t="str">
        <f>VLOOKUP(Table1[[#This Row],[Program]],Program!$A$2:$B$269,2,FALSE)</f>
        <v>CUSTODIAL</v>
      </c>
      <c r="Y745" s="6" t="str">
        <f>VLOOKUP(Table1[[#This Row],[2-Digit Object Code]],'Object Codes'!$C$2:$D$861,2,FALSE)</f>
        <v>HEALTH AND WELFARE BENEFITS</v>
      </c>
    </row>
    <row r="746" spans="1:25" x14ac:dyDescent="0.25">
      <c r="A746" s="1" t="s">
        <v>8</v>
      </c>
      <c r="B746" s="1" t="s">
        <v>9</v>
      </c>
      <c r="C746" s="1" t="s">
        <v>10</v>
      </c>
      <c r="D746" s="1" t="s">
        <v>11</v>
      </c>
      <c r="E746" s="1" t="s">
        <v>161</v>
      </c>
      <c r="F746" s="1" t="s">
        <v>12</v>
      </c>
      <c r="G746" s="1" t="s">
        <v>35</v>
      </c>
      <c r="H746" s="1" t="s">
        <v>162</v>
      </c>
      <c r="I746" s="3">
        <v>27795</v>
      </c>
      <c r="J746" s="3">
        <v>0</v>
      </c>
      <c r="K746" s="3">
        <v>27795</v>
      </c>
      <c r="L746" s="3">
        <v>27795.360000000001</v>
      </c>
      <c r="M746" s="3">
        <v>-0.36</v>
      </c>
      <c r="N746" s="3">
        <v>29411</v>
      </c>
      <c r="O746" s="3">
        <v>0</v>
      </c>
      <c r="P746" s="3">
        <v>29411</v>
      </c>
      <c r="Q746" s="3">
        <v>12254.7</v>
      </c>
      <c r="R746" s="3">
        <v>0</v>
      </c>
      <c r="S746" s="3">
        <v>17156.3</v>
      </c>
      <c r="T746" s="6">
        <f t="shared" si="33"/>
        <v>1616</v>
      </c>
      <c r="U746" s="6">
        <f t="shared" si="34"/>
        <v>1615.6399999999994</v>
      </c>
      <c r="V746" s="9">
        <f t="shared" si="35"/>
        <v>3000</v>
      </c>
      <c r="W746" s="9">
        <f>MID(Table1[[#This Row],[Object]],1,2)*100</f>
        <v>3400</v>
      </c>
      <c r="X746" s="6" t="str">
        <f>VLOOKUP(Table1[[#This Row],[Program]],Program!$A$2:$B$269,2,FALSE)</f>
        <v>CUSTODIAL</v>
      </c>
      <c r="Y746" s="6" t="str">
        <f>VLOOKUP(Table1[[#This Row],[2-Digit Object Code]],'Object Codes'!$C$2:$D$861,2,FALSE)</f>
        <v>HEALTH AND WELFARE BENEFITS</v>
      </c>
    </row>
    <row r="747" spans="1:25" x14ac:dyDescent="0.25">
      <c r="A747" s="1" t="s">
        <v>8</v>
      </c>
      <c r="B747" s="1" t="s">
        <v>9</v>
      </c>
      <c r="C747" s="1" t="s">
        <v>10</v>
      </c>
      <c r="D747" s="1" t="s">
        <v>11</v>
      </c>
      <c r="E747" s="1" t="s">
        <v>161</v>
      </c>
      <c r="F747" s="1" t="s">
        <v>12</v>
      </c>
      <c r="G747" s="1" t="s">
        <v>36</v>
      </c>
      <c r="H747" s="1" t="s">
        <v>162</v>
      </c>
      <c r="I747" s="3">
        <v>645</v>
      </c>
      <c r="J747" s="3">
        <v>0</v>
      </c>
      <c r="K747" s="3">
        <v>645</v>
      </c>
      <c r="L747" s="3">
        <v>430.32</v>
      </c>
      <c r="M747" s="3">
        <v>214.68</v>
      </c>
      <c r="N747" s="3">
        <v>386</v>
      </c>
      <c r="O747" s="3">
        <v>0</v>
      </c>
      <c r="P747" s="3">
        <v>386</v>
      </c>
      <c r="Q747" s="3">
        <v>160.69999999999999</v>
      </c>
      <c r="R747" s="3">
        <v>0</v>
      </c>
      <c r="S747" s="3">
        <v>225.3</v>
      </c>
      <c r="T747" s="6">
        <f t="shared" si="33"/>
        <v>-259</v>
      </c>
      <c r="U747" s="6">
        <f t="shared" si="34"/>
        <v>-44.319999999999993</v>
      </c>
      <c r="V747" s="9">
        <f t="shared" si="35"/>
        <v>3000</v>
      </c>
      <c r="W747" s="9">
        <f>MID(Table1[[#This Row],[Object]],1,2)*100</f>
        <v>3400</v>
      </c>
      <c r="X747" s="6" t="str">
        <f>VLOOKUP(Table1[[#This Row],[Program]],Program!$A$2:$B$269,2,FALSE)</f>
        <v>CUSTODIAL</v>
      </c>
      <c r="Y747" s="6" t="str">
        <f>VLOOKUP(Table1[[#This Row],[2-Digit Object Code]],'Object Codes'!$C$2:$D$861,2,FALSE)</f>
        <v>HEALTH AND WELFARE BENEFITS</v>
      </c>
    </row>
    <row r="748" spans="1:25" x14ac:dyDescent="0.25">
      <c r="A748" s="1" t="s">
        <v>8</v>
      </c>
      <c r="B748" s="1" t="s">
        <v>9</v>
      </c>
      <c r="C748" s="1" t="s">
        <v>10</v>
      </c>
      <c r="D748" s="1" t="s">
        <v>11</v>
      </c>
      <c r="E748" s="1" t="s">
        <v>161</v>
      </c>
      <c r="F748" s="1" t="s">
        <v>12</v>
      </c>
      <c r="G748" s="1" t="s">
        <v>41</v>
      </c>
      <c r="H748" s="1" t="s">
        <v>162</v>
      </c>
      <c r="I748" s="3">
        <v>79</v>
      </c>
      <c r="J748" s="3">
        <v>0</v>
      </c>
      <c r="K748" s="3">
        <v>79</v>
      </c>
      <c r="L748" s="3">
        <v>50.92</v>
      </c>
      <c r="M748" s="3">
        <v>28.08</v>
      </c>
      <c r="N748" s="3">
        <v>53</v>
      </c>
      <c r="O748" s="3">
        <v>0</v>
      </c>
      <c r="P748" s="3">
        <v>53</v>
      </c>
      <c r="Q748" s="3">
        <v>28.75</v>
      </c>
      <c r="R748" s="3">
        <v>0</v>
      </c>
      <c r="S748" s="3">
        <v>24.25</v>
      </c>
      <c r="T748" s="6">
        <f t="shared" si="33"/>
        <v>-26</v>
      </c>
      <c r="U748" s="6">
        <f t="shared" si="34"/>
        <v>2.0799999999999983</v>
      </c>
      <c r="V748" s="9">
        <f t="shared" si="35"/>
        <v>3000</v>
      </c>
      <c r="W748" s="9">
        <f>MID(Table1[[#This Row],[Object]],1,2)*100</f>
        <v>3500</v>
      </c>
      <c r="X748" s="6" t="str">
        <f>VLOOKUP(Table1[[#This Row],[Program]],Program!$A$2:$B$269,2,FALSE)</f>
        <v>CUSTODIAL</v>
      </c>
      <c r="Y748" s="6" t="str">
        <f>VLOOKUP(Table1[[#This Row],[2-Digit Object Code]],'Object Codes'!$C$2:$D$861,2,FALSE)</f>
        <v>STATE UNEMPLOYMENT INSURANCE</v>
      </c>
    </row>
    <row r="749" spans="1:25" x14ac:dyDescent="0.25">
      <c r="A749" s="1" t="s">
        <v>8</v>
      </c>
      <c r="B749" s="1" t="s">
        <v>9</v>
      </c>
      <c r="C749" s="1" t="s">
        <v>10</v>
      </c>
      <c r="D749" s="1" t="s">
        <v>11</v>
      </c>
      <c r="E749" s="1" t="s">
        <v>161</v>
      </c>
      <c r="F749" s="1" t="s">
        <v>12</v>
      </c>
      <c r="G749" s="1" t="s">
        <v>45</v>
      </c>
      <c r="H749" s="1" t="s">
        <v>162</v>
      </c>
      <c r="I749" s="3">
        <v>4500</v>
      </c>
      <c r="J749" s="3">
        <v>0</v>
      </c>
      <c r="K749" s="3">
        <v>4500</v>
      </c>
      <c r="L749" s="3">
        <v>4500</v>
      </c>
      <c r="M749" s="3">
        <v>0</v>
      </c>
      <c r="N749" s="3">
        <v>3000</v>
      </c>
      <c r="O749" s="3">
        <v>0</v>
      </c>
      <c r="P749" s="3">
        <v>3000</v>
      </c>
      <c r="Q749" s="3">
        <v>1875</v>
      </c>
      <c r="R749" s="3">
        <v>0</v>
      </c>
      <c r="S749" s="3">
        <v>1125</v>
      </c>
      <c r="T749" s="6">
        <f t="shared" si="33"/>
        <v>-1500</v>
      </c>
      <c r="U749" s="6">
        <f t="shared" si="34"/>
        <v>-1500</v>
      </c>
      <c r="V749" s="9">
        <f t="shared" si="35"/>
        <v>3000</v>
      </c>
      <c r="W749" s="9">
        <f>MID(Table1[[#This Row],[Object]],1,2)*100</f>
        <v>3600</v>
      </c>
      <c r="X749" s="6" t="str">
        <f>VLOOKUP(Table1[[#This Row],[Program]],Program!$A$2:$B$269,2,FALSE)</f>
        <v>CUSTODIAL</v>
      </c>
      <c r="Y749" s="6" t="str">
        <f>VLOOKUP(Table1[[#This Row],[2-Digit Object Code]],'Object Codes'!$C$2:$D$861,2,FALSE)</f>
        <v>WORKERS COMPENSATION INSURANCE</v>
      </c>
    </row>
    <row r="750" spans="1:25" x14ac:dyDescent="0.25">
      <c r="A750" s="1" t="s">
        <v>8</v>
      </c>
      <c r="B750" s="1" t="s">
        <v>9</v>
      </c>
      <c r="C750" s="1" t="s">
        <v>10</v>
      </c>
      <c r="D750" s="1" t="s">
        <v>11</v>
      </c>
      <c r="E750" s="1" t="s">
        <v>161</v>
      </c>
      <c r="F750" s="1" t="s">
        <v>12</v>
      </c>
      <c r="G750" s="1" t="s">
        <v>48</v>
      </c>
      <c r="H750" s="1" t="s">
        <v>162</v>
      </c>
      <c r="I750" s="3">
        <v>149</v>
      </c>
      <c r="J750" s="3">
        <v>0</v>
      </c>
      <c r="K750" s="3">
        <v>149</v>
      </c>
      <c r="L750" s="3">
        <v>99.36</v>
      </c>
      <c r="M750" s="3">
        <v>49.64</v>
      </c>
      <c r="N750" s="3">
        <v>99</v>
      </c>
      <c r="O750" s="3">
        <v>0</v>
      </c>
      <c r="P750" s="3">
        <v>99</v>
      </c>
      <c r="Q750" s="3">
        <v>41.4</v>
      </c>
      <c r="R750" s="3">
        <v>0</v>
      </c>
      <c r="S750" s="3">
        <v>57.6</v>
      </c>
      <c r="T750" s="6">
        <f t="shared" si="33"/>
        <v>-50</v>
      </c>
      <c r="U750" s="6">
        <f t="shared" si="34"/>
        <v>-0.35999999999999943</v>
      </c>
      <c r="V750" s="9">
        <f t="shared" si="35"/>
        <v>3000</v>
      </c>
      <c r="W750" s="9">
        <f>MID(Table1[[#This Row],[Object]],1,2)*100</f>
        <v>3900</v>
      </c>
      <c r="X750" s="6" t="str">
        <f>VLOOKUP(Table1[[#This Row],[Program]],Program!$A$2:$B$269,2,FALSE)</f>
        <v>CUSTODIAL</v>
      </c>
      <c r="Y750" s="6" t="str">
        <f>VLOOKUP(Table1[[#This Row],[2-Digit Object Code]],'Object Codes'!$C$2:$D$861,2,FALSE)</f>
        <v>OTHER BENEFITS</v>
      </c>
    </row>
    <row r="751" spans="1:25" x14ac:dyDescent="0.25">
      <c r="A751" s="1" t="s">
        <v>8</v>
      </c>
      <c r="B751" s="1" t="s">
        <v>9</v>
      </c>
      <c r="C751" s="1" t="s">
        <v>10</v>
      </c>
      <c r="D751" s="1" t="s">
        <v>11</v>
      </c>
      <c r="E751" s="1" t="s">
        <v>161</v>
      </c>
      <c r="F751" s="1" t="s">
        <v>12</v>
      </c>
      <c r="G751" s="1" t="s">
        <v>51</v>
      </c>
      <c r="H751" s="1" t="s">
        <v>162</v>
      </c>
      <c r="I751" s="3">
        <v>72</v>
      </c>
      <c r="J751" s="3">
        <v>0</v>
      </c>
      <c r="K751" s="3">
        <v>72</v>
      </c>
      <c r="L751" s="3">
        <v>48</v>
      </c>
      <c r="M751" s="3">
        <v>24</v>
      </c>
      <c r="N751" s="3">
        <v>48</v>
      </c>
      <c r="O751" s="3">
        <v>0</v>
      </c>
      <c r="P751" s="3">
        <v>48</v>
      </c>
      <c r="Q751" s="3">
        <v>20</v>
      </c>
      <c r="R751" s="3">
        <v>0</v>
      </c>
      <c r="S751" s="3">
        <v>28</v>
      </c>
      <c r="T751" s="6">
        <f t="shared" si="33"/>
        <v>-24</v>
      </c>
      <c r="U751" s="6">
        <f t="shared" si="34"/>
        <v>0</v>
      </c>
      <c r="V751" s="9">
        <f t="shared" si="35"/>
        <v>3000</v>
      </c>
      <c r="W751" s="9">
        <f>MID(Table1[[#This Row],[Object]],1,2)*100</f>
        <v>3900</v>
      </c>
      <c r="X751" s="6" t="str">
        <f>VLOOKUP(Table1[[#This Row],[Program]],Program!$A$2:$B$269,2,FALSE)</f>
        <v>CUSTODIAL</v>
      </c>
      <c r="Y751" s="6" t="str">
        <f>VLOOKUP(Table1[[#This Row],[2-Digit Object Code]],'Object Codes'!$C$2:$D$861,2,FALSE)</f>
        <v>OTHER BENEFITS</v>
      </c>
    </row>
    <row r="752" spans="1:25" x14ac:dyDescent="0.25">
      <c r="A752" s="1" t="s">
        <v>8</v>
      </c>
      <c r="B752" s="1" t="s">
        <v>9</v>
      </c>
      <c r="C752" s="1" t="s">
        <v>10</v>
      </c>
      <c r="D752" s="1" t="s">
        <v>11</v>
      </c>
      <c r="E752" s="1" t="s">
        <v>161</v>
      </c>
      <c r="F752" s="1" t="s">
        <v>12</v>
      </c>
      <c r="G752" s="1" t="s">
        <v>56</v>
      </c>
      <c r="H752" s="1" t="s">
        <v>162</v>
      </c>
      <c r="I752" s="3">
        <v>8000</v>
      </c>
      <c r="J752" s="3">
        <v>0</v>
      </c>
      <c r="K752" s="3">
        <v>8000</v>
      </c>
      <c r="L752" s="3">
        <v>5190.37</v>
      </c>
      <c r="M752" s="3">
        <v>2809.63</v>
      </c>
      <c r="N752" s="3">
        <v>8000</v>
      </c>
      <c r="O752" s="3">
        <v>0</v>
      </c>
      <c r="P752" s="3">
        <v>8000</v>
      </c>
      <c r="Q752" s="3">
        <v>1484.01</v>
      </c>
      <c r="R752" s="3">
        <v>4515.99</v>
      </c>
      <c r="S752" s="3">
        <v>2000</v>
      </c>
      <c r="T752" s="6">
        <f t="shared" si="33"/>
        <v>0</v>
      </c>
      <c r="U752" s="6">
        <f t="shared" si="34"/>
        <v>2809.63</v>
      </c>
      <c r="V752" s="9">
        <f t="shared" si="35"/>
        <v>4000</v>
      </c>
      <c r="W752" s="9">
        <f>MID(Table1[[#This Row],[Object]],1,2)*100</f>
        <v>4500</v>
      </c>
      <c r="X752" s="6" t="str">
        <f>VLOOKUP(Table1[[#This Row],[Program]],Program!$A$2:$B$269,2,FALSE)</f>
        <v>CUSTODIAL</v>
      </c>
      <c r="Y752" s="6" t="str">
        <f>VLOOKUP(Table1[[#This Row],[2-Digit Object Code]],'Object Codes'!$C$2:$D$861,2,FALSE)</f>
        <v>NONINSTRUCTIONAL SUPPLIES</v>
      </c>
    </row>
    <row r="753" spans="1:25" x14ac:dyDescent="0.25">
      <c r="A753" s="1" t="s">
        <v>8</v>
      </c>
      <c r="B753" s="1" t="s">
        <v>9</v>
      </c>
      <c r="C753" s="1" t="s">
        <v>10</v>
      </c>
      <c r="D753" s="1" t="s">
        <v>11</v>
      </c>
      <c r="E753" s="1" t="s">
        <v>161</v>
      </c>
      <c r="F753" s="1" t="s">
        <v>12</v>
      </c>
      <c r="G753" s="1" t="s">
        <v>163</v>
      </c>
      <c r="H753" s="1" t="s">
        <v>162</v>
      </c>
      <c r="I753" s="3">
        <v>16000</v>
      </c>
      <c r="J753" s="3">
        <v>0</v>
      </c>
      <c r="K753" s="3">
        <v>16000</v>
      </c>
      <c r="L753" s="3">
        <v>9696.41</v>
      </c>
      <c r="M753" s="3">
        <v>6303.59</v>
      </c>
      <c r="N753" s="3">
        <v>16000</v>
      </c>
      <c r="O753" s="3">
        <v>0</v>
      </c>
      <c r="P753" s="3">
        <v>16000</v>
      </c>
      <c r="Q753" s="3">
        <v>3917.23</v>
      </c>
      <c r="R753" s="3">
        <v>10082.77</v>
      </c>
      <c r="S753" s="3">
        <v>2000</v>
      </c>
      <c r="T753" s="6">
        <f t="shared" si="33"/>
        <v>0</v>
      </c>
      <c r="U753" s="6">
        <f t="shared" si="34"/>
        <v>6303.59</v>
      </c>
      <c r="V753" s="9">
        <f t="shared" si="35"/>
        <v>4000</v>
      </c>
      <c r="W753" s="9">
        <f>MID(Table1[[#This Row],[Object]],1,2)*100</f>
        <v>4500</v>
      </c>
      <c r="X753" s="6" t="str">
        <f>VLOOKUP(Table1[[#This Row],[Program]],Program!$A$2:$B$269,2,FALSE)</f>
        <v>CUSTODIAL</v>
      </c>
      <c r="Y753" s="6" t="str">
        <f>VLOOKUP(Table1[[#This Row],[2-Digit Object Code]],'Object Codes'!$C$2:$D$861,2,FALSE)</f>
        <v>NONINSTRUCTIONAL SUPPLIES</v>
      </c>
    </row>
    <row r="754" spans="1:25" x14ac:dyDescent="0.25">
      <c r="A754" s="1" t="s">
        <v>8</v>
      </c>
      <c r="B754" s="1" t="s">
        <v>9</v>
      </c>
      <c r="C754" s="1" t="s">
        <v>10</v>
      </c>
      <c r="D754" s="1" t="s">
        <v>11</v>
      </c>
      <c r="E754" s="1" t="s">
        <v>161</v>
      </c>
      <c r="F754" s="1" t="s">
        <v>12</v>
      </c>
      <c r="G754" s="1" t="s">
        <v>61</v>
      </c>
      <c r="H754" s="1" t="s">
        <v>162</v>
      </c>
      <c r="I754" s="3">
        <v>600</v>
      </c>
      <c r="J754" s="3">
        <v>0</v>
      </c>
      <c r="K754" s="3">
        <v>600</v>
      </c>
      <c r="L754" s="3">
        <v>600</v>
      </c>
      <c r="M754" s="3">
        <v>0</v>
      </c>
      <c r="N754" s="3">
        <v>600</v>
      </c>
      <c r="O754" s="3">
        <v>0</v>
      </c>
      <c r="P754" s="3">
        <v>600</v>
      </c>
      <c r="Q754" s="3">
        <v>250</v>
      </c>
      <c r="R754" s="3">
        <v>0</v>
      </c>
      <c r="S754" s="3">
        <v>350</v>
      </c>
      <c r="T754" s="6">
        <f t="shared" si="33"/>
        <v>0</v>
      </c>
      <c r="U754" s="6">
        <f t="shared" si="34"/>
        <v>0</v>
      </c>
      <c r="V754" s="9">
        <f t="shared" si="35"/>
        <v>5000</v>
      </c>
      <c r="W754" s="9">
        <f>MID(Table1[[#This Row],[Object]],1,2)*100</f>
        <v>5200</v>
      </c>
      <c r="X754" s="6" t="str">
        <f>VLOOKUP(Table1[[#This Row],[Program]],Program!$A$2:$B$269,2,FALSE)</f>
        <v>CUSTODIAL</v>
      </c>
      <c r="Y754" s="6" t="str">
        <f>VLOOKUP(Table1[[#This Row],[2-Digit Object Code]],'Object Codes'!$C$2:$D$861,2,FALSE)</f>
        <v>TRAVEL &amp; CONFERENCE EXPENSES</v>
      </c>
    </row>
    <row r="755" spans="1:25" x14ac:dyDescent="0.25">
      <c r="A755" s="1" t="s">
        <v>8</v>
      </c>
      <c r="B755" s="1" t="s">
        <v>9</v>
      </c>
      <c r="C755" s="1" t="s">
        <v>10</v>
      </c>
      <c r="D755" s="1" t="s">
        <v>11</v>
      </c>
      <c r="E755" s="1" t="s">
        <v>161</v>
      </c>
      <c r="F755" s="1" t="s">
        <v>12</v>
      </c>
      <c r="G755" s="1" t="s">
        <v>62</v>
      </c>
      <c r="H755" s="1" t="s">
        <v>162</v>
      </c>
      <c r="I755" s="3">
        <v>600</v>
      </c>
      <c r="J755" s="3">
        <v>0</v>
      </c>
      <c r="K755" s="3">
        <v>600</v>
      </c>
      <c r="L755" s="3">
        <v>588</v>
      </c>
      <c r="M755" s="3">
        <v>12</v>
      </c>
      <c r="N755" s="3">
        <v>600</v>
      </c>
      <c r="O755" s="3">
        <v>0</v>
      </c>
      <c r="P755" s="3">
        <v>600</v>
      </c>
      <c r="Q755" s="3">
        <v>81.75</v>
      </c>
      <c r="R755" s="3">
        <v>468.25</v>
      </c>
      <c r="S755" s="3">
        <v>50</v>
      </c>
      <c r="T755" s="6">
        <f t="shared" si="33"/>
        <v>0</v>
      </c>
      <c r="U755" s="6">
        <f t="shared" si="34"/>
        <v>12</v>
      </c>
      <c r="V755" s="9">
        <f t="shared" si="35"/>
        <v>5000</v>
      </c>
      <c r="W755" s="9">
        <f>MID(Table1[[#This Row],[Object]],1,2)*100</f>
        <v>5200</v>
      </c>
      <c r="X755" s="6" t="str">
        <f>VLOOKUP(Table1[[#This Row],[Program]],Program!$A$2:$B$269,2,FALSE)</f>
        <v>CUSTODIAL</v>
      </c>
      <c r="Y755" s="6" t="str">
        <f>VLOOKUP(Table1[[#This Row],[2-Digit Object Code]],'Object Codes'!$C$2:$D$861,2,FALSE)</f>
        <v>TRAVEL &amp; CONFERENCE EXPENSES</v>
      </c>
    </row>
    <row r="756" spans="1:25" x14ac:dyDescent="0.25">
      <c r="A756" s="1" t="s">
        <v>8</v>
      </c>
      <c r="B756" s="1" t="s">
        <v>9</v>
      </c>
      <c r="C756" s="1" t="s">
        <v>10</v>
      </c>
      <c r="D756" s="1" t="s">
        <v>11</v>
      </c>
      <c r="E756" s="1" t="s">
        <v>161</v>
      </c>
      <c r="F756" s="1" t="s">
        <v>12</v>
      </c>
      <c r="G756" s="1" t="s">
        <v>63</v>
      </c>
      <c r="H756" s="1" t="s">
        <v>162</v>
      </c>
      <c r="I756" s="3">
        <v>100</v>
      </c>
      <c r="J756" s="3">
        <v>0</v>
      </c>
      <c r="K756" s="3">
        <v>100</v>
      </c>
      <c r="L756" s="3">
        <v>73</v>
      </c>
      <c r="M756" s="3">
        <v>27</v>
      </c>
      <c r="N756" s="3">
        <v>100</v>
      </c>
      <c r="O756" s="3">
        <v>0</v>
      </c>
      <c r="P756" s="3">
        <v>100</v>
      </c>
      <c r="Q756" s="3">
        <v>0</v>
      </c>
      <c r="R756" s="3">
        <v>90</v>
      </c>
      <c r="S756" s="3">
        <v>10</v>
      </c>
      <c r="T756" s="6">
        <f t="shared" si="33"/>
        <v>0</v>
      </c>
      <c r="U756" s="6">
        <f t="shared" si="34"/>
        <v>27</v>
      </c>
      <c r="V756" s="9">
        <f t="shared" si="35"/>
        <v>5000</v>
      </c>
      <c r="W756" s="9">
        <f>MID(Table1[[#This Row],[Object]],1,2)*100</f>
        <v>5300</v>
      </c>
      <c r="X756" s="6" t="str">
        <f>VLOOKUP(Table1[[#This Row],[Program]],Program!$A$2:$B$269,2,FALSE)</f>
        <v>CUSTODIAL</v>
      </c>
      <c r="Y756" s="6" t="str">
        <f>VLOOKUP(Table1[[#This Row],[2-Digit Object Code]],'Object Codes'!$C$2:$D$861,2,FALSE)</f>
        <v>POST/DUES/MEMBERSHIPS-DIST.USE</v>
      </c>
    </row>
    <row r="757" spans="1:25" x14ac:dyDescent="0.25">
      <c r="A757" s="1" t="s">
        <v>8</v>
      </c>
      <c r="B757" s="1" t="s">
        <v>9</v>
      </c>
      <c r="C757" s="1" t="s">
        <v>10</v>
      </c>
      <c r="D757" s="1" t="s">
        <v>11</v>
      </c>
      <c r="E757" s="1" t="s">
        <v>161</v>
      </c>
      <c r="F757" s="1" t="s">
        <v>12</v>
      </c>
      <c r="G757" s="1" t="s">
        <v>149</v>
      </c>
      <c r="H757" s="1" t="s">
        <v>162</v>
      </c>
      <c r="I757" s="3">
        <v>2000</v>
      </c>
      <c r="J757" s="3">
        <v>0</v>
      </c>
      <c r="K757" s="3">
        <v>2000</v>
      </c>
      <c r="L757" s="3">
        <v>1404.62</v>
      </c>
      <c r="M757" s="3">
        <v>595.38</v>
      </c>
      <c r="N757" s="3">
        <v>2000</v>
      </c>
      <c r="O757" s="3">
        <v>0</v>
      </c>
      <c r="P757" s="3">
        <v>2000</v>
      </c>
      <c r="Q757" s="3">
        <v>495.66</v>
      </c>
      <c r="R757" s="3">
        <v>1504.34</v>
      </c>
      <c r="S757" s="3">
        <v>0</v>
      </c>
      <c r="T757" s="6">
        <f t="shared" si="33"/>
        <v>0</v>
      </c>
      <c r="U757" s="6">
        <f t="shared" si="34"/>
        <v>595.38000000000011</v>
      </c>
      <c r="V757" s="9">
        <f t="shared" si="35"/>
        <v>5000</v>
      </c>
      <c r="W757" s="9">
        <f>MID(Table1[[#This Row],[Object]],1,2)*100</f>
        <v>5500</v>
      </c>
      <c r="X757" s="6" t="str">
        <f>VLOOKUP(Table1[[#This Row],[Program]],Program!$A$2:$B$269,2,FALSE)</f>
        <v>CUSTODIAL</v>
      </c>
      <c r="Y757" s="6" t="str">
        <f>VLOOKUP(Table1[[#This Row],[2-Digit Object Code]],'Object Codes'!$C$2:$D$861,2,FALSE)</f>
        <v>UTILITIES &amp; HOUSEKEEP-DIST.USE</v>
      </c>
    </row>
    <row r="758" spans="1:25" x14ac:dyDescent="0.25">
      <c r="A758" s="1" t="s">
        <v>8</v>
      </c>
      <c r="B758" s="1" t="s">
        <v>9</v>
      </c>
      <c r="C758" s="1" t="s">
        <v>10</v>
      </c>
      <c r="D758" s="1" t="s">
        <v>11</v>
      </c>
      <c r="E758" s="1" t="s">
        <v>161</v>
      </c>
      <c r="F758" s="1" t="s">
        <v>12</v>
      </c>
      <c r="G758" s="1" t="s">
        <v>108</v>
      </c>
      <c r="H758" s="1" t="s">
        <v>162</v>
      </c>
      <c r="I758" s="3">
        <v>4000</v>
      </c>
      <c r="J758" s="3">
        <v>0</v>
      </c>
      <c r="K758" s="3">
        <v>4000</v>
      </c>
      <c r="L758" s="3">
        <v>7352.19</v>
      </c>
      <c r="M758" s="3">
        <v>-3352.19</v>
      </c>
      <c r="N758" s="3">
        <v>8000</v>
      </c>
      <c r="O758" s="3">
        <v>0</v>
      </c>
      <c r="P758" s="3">
        <v>8000</v>
      </c>
      <c r="Q758" s="3">
        <v>0</v>
      </c>
      <c r="R758" s="3">
        <v>200</v>
      </c>
      <c r="S758" s="3">
        <v>7800</v>
      </c>
      <c r="T758" s="6">
        <f t="shared" si="33"/>
        <v>4000</v>
      </c>
      <c r="U758" s="6">
        <f t="shared" si="34"/>
        <v>647.8100000000004</v>
      </c>
      <c r="V758" s="9">
        <f t="shared" si="35"/>
        <v>6000</v>
      </c>
      <c r="W758" s="9">
        <f>MID(Table1[[#This Row],[Object]],1,2)*100</f>
        <v>6400</v>
      </c>
      <c r="X758" s="6" t="str">
        <f>VLOOKUP(Table1[[#This Row],[Program]],Program!$A$2:$B$269,2,FALSE)</f>
        <v>CUSTODIAL</v>
      </c>
      <c r="Y758" s="6" t="str">
        <f>VLOOKUP(Table1[[#This Row],[2-Digit Object Code]],'Object Codes'!$C$2:$D$861,2,FALSE)</f>
        <v>EQUIP/FURNITURE (EXCLD COMPTR)</v>
      </c>
    </row>
    <row r="759" spans="1:25" x14ac:dyDescent="0.25">
      <c r="A759" s="1" t="s">
        <v>8</v>
      </c>
      <c r="B759" s="1" t="s">
        <v>9</v>
      </c>
      <c r="C759" s="1" t="s">
        <v>10</v>
      </c>
      <c r="D759" s="1" t="s">
        <v>11</v>
      </c>
      <c r="E759" s="1" t="s">
        <v>164</v>
      </c>
      <c r="F759" s="1" t="s">
        <v>12</v>
      </c>
      <c r="G759" s="1" t="s">
        <v>56</v>
      </c>
      <c r="H759" s="1" t="s">
        <v>165</v>
      </c>
      <c r="I759" s="3">
        <v>500</v>
      </c>
      <c r="J759" s="3">
        <v>0</v>
      </c>
      <c r="K759" s="3">
        <v>500</v>
      </c>
      <c r="L759" s="3">
        <v>157.12</v>
      </c>
      <c r="M759" s="3">
        <v>342.88</v>
      </c>
      <c r="N759" s="3">
        <v>500</v>
      </c>
      <c r="O759" s="3">
        <v>0</v>
      </c>
      <c r="P759" s="3">
        <v>500</v>
      </c>
      <c r="Q759" s="3">
        <v>0</v>
      </c>
      <c r="R759" s="3">
        <v>0</v>
      </c>
      <c r="S759" s="3">
        <v>500</v>
      </c>
      <c r="T759" s="6">
        <f t="shared" si="33"/>
        <v>0</v>
      </c>
      <c r="U759" s="6">
        <f t="shared" si="34"/>
        <v>342.88</v>
      </c>
      <c r="V759" s="9">
        <f t="shared" si="35"/>
        <v>4000</v>
      </c>
      <c r="W759" s="9">
        <f>MID(Table1[[#This Row],[Object]],1,2)*100</f>
        <v>4500</v>
      </c>
      <c r="X759" s="6" t="str">
        <f>VLOOKUP(Table1[[#This Row],[Program]],Program!$A$2:$B$269,2,FALSE)</f>
        <v>MAINTENANCE</v>
      </c>
      <c r="Y759" s="6" t="str">
        <f>VLOOKUP(Table1[[#This Row],[2-Digit Object Code]],'Object Codes'!$C$2:$D$861,2,FALSE)</f>
        <v>NONINSTRUCTIONAL SUPPLIES</v>
      </c>
    </row>
    <row r="760" spans="1:25" x14ac:dyDescent="0.25">
      <c r="A760" s="1" t="s">
        <v>8</v>
      </c>
      <c r="B760" s="1" t="s">
        <v>9</v>
      </c>
      <c r="C760" s="1" t="s">
        <v>10</v>
      </c>
      <c r="D760" s="1" t="s">
        <v>11</v>
      </c>
      <c r="E760" s="1" t="s">
        <v>164</v>
      </c>
      <c r="F760" s="1" t="s">
        <v>12</v>
      </c>
      <c r="G760" s="1" t="s">
        <v>166</v>
      </c>
      <c r="H760" s="1" t="s">
        <v>165</v>
      </c>
      <c r="I760" s="3">
        <v>2000</v>
      </c>
      <c r="J760" s="3">
        <v>0</v>
      </c>
      <c r="K760" s="3">
        <v>2000</v>
      </c>
      <c r="L760" s="3">
        <v>707.2</v>
      </c>
      <c r="M760" s="3">
        <v>1292.8</v>
      </c>
      <c r="N760" s="3">
        <v>2000</v>
      </c>
      <c r="O760" s="3">
        <v>0</v>
      </c>
      <c r="P760" s="3">
        <v>2000</v>
      </c>
      <c r="Q760" s="3">
        <v>367.94</v>
      </c>
      <c r="R760" s="3">
        <v>1632.06</v>
      </c>
      <c r="S760" s="3">
        <v>0</v>
      </c>
      <c r="T760" s="6">
        <f t="shared" si="33"/>
        <v>0</v>
      </c>
      <c r="U760" s="6">
        <f t="shared" si="34"/>
        <v>1292.8</v>
      </c>
      <c r="V760" s="9">
        <f t="shared" si="35"/>
        <v>4000</v>
      </c>
      <c r="W760" s="9">
        <f>MID(Table1[[#This Row],[Object]],1,2)*100</f>
        <v>4500</v>
      </c>
      <c r="X760" s="6" t="str">
        <f>VLOOKUP(Table1[[#This Row],[Program]],Program!$A$2:$B$269,2,FALSE)</f>
        <v>MAINTENANCE</v>
      </c>
      <c r="Y760" s="6" t="str">
        <f>VLOOKUP(Table1[[#This Row],[2-Digit Object Code]],'Object Codes'!$C$2:$D$861,2,FALSE)</f>
        <v>NONINSTRUCTIONAL SUPPLIES</v>
      </c>
    </row>
    <row r="761" spans="1:25" x14ac:dyDescent="0.25">
      <c r="A761" s="1" t="s">
        <v>8</v>
      </c>
      <c r="B761" s="1" t="s">
        <v>9</v>
      </c>
      <c r="C761" s="1" t="s">
        <v>10</v>
      </c>
      <c r="D761" s="1" t="s">
        <v>11</v>
      </c>
      <c r="E761" s="1" t="s">
        <v>164</v>
      </c>
      <c r="F761" s="1" t="s">
        <v>12</v>
      </c>
      <c r="G761" s="1" t="s">
        <v>57</v>
      </c>
      <c r="H761" s="1" t="s">
        <v>165</v>
      </c>
      <c r="I761" s="3">
        <v>47000</v>
      </c>
      <c r="J761" s="3">
        <v>-21500</v>
      </c>
      <c r="K761" s="3">
        <v>25500</v>
      </c>
      <c r="L761" s="3">
        <v>22280</v>
      </c>
      <c r="M761" s="3">
        <v>3220</v>
      </c>
      <c r="N761" s="3">
        <v>47000</v>
      </c>
      <c r="O761" s="3">
        <v>0</v>
      </c>
      <c r="P761" s="3">
        <v>47000</v>
      </c>
      <c r="Q761" s="3">
        <v>9495</v>
      </c>
      <c r="R761" s="3">
        <v>9200</v>
      </c>
      <c r="S761" s="3">
        <v>28305</v>
      </c>
      <c r="T761" s="6">
        <f t="shared" si="33"/>
        <v>0</v>
      </c>
      <c r="U761" s="6">
        <f t="shared" si="34"/>
        <v>24720</v>
      </c>
      <c r="V761" s="9">
        <f t="shared" si="35"/>
        <v>5000</v>
      </c>
      <c r="W761" s="9">
        <f>MID(Table1[[#This Row],[Object]],1,2)*100</f>
        <v>5100</v>
      </c>
      <c r="X761" s="6" t="str">
        <f>VLOOKUP(Table1[[#This Row],[Program]],Program!$A$2:$B$269,2,FALSE)</f>
        <v>MAINTENANCE</v>
      </c>
      <c r="Y761" s="6" t="str">
        <f>VLOOKUP(Table1[[#This Row],[2-Digit Object Code]],'Object Codes'!$C$2:$D$861,2,FALSE)</f>
        <v>PERSON&amp;CONSULTANT SVC-DIST USE</v>
      </c>
    </row>
    <row r="762" spans="1:25" x14ac:dyDescent="0.25">
      <c r="A762" s="1" t="s">
        <v>8</v>
      </c>
      <c r="B762" s="1" t="s">
        <v>9</v>
      </c>
      <c r="C762" s="1" t="s">
        <v>10</v>
      </c>
      <c r="D762" s="1" t="s">
        <v>11</v>
      </c>
      <c r="E762" s="1" t="s">
        <v>164</v>
      </c>
      <c r="F762" s="1" t="s">
        <v>12</v>
      </c>
      <c r="G762" s="1" t="s">
        <v>167</v>
      </c>
      <c r="H762" s="1" t="s">
        <v>66</v>
      </c>
      <c r="I762" s="3">
        <v>6000</v>
      </c>
      <c r="J762" s="3">
        <v>0</v>
      </c>
      <c r="K762" s="3">
        <v>6000</v>
      </c>
      <c r="L762" s="3">
        <v>2704.03</v>
      </c>
      <c r="M762" s="3">
        <v>3295.97</v>
      </c>
      <c r="N762" s="3">
        <v>6000</v>
      </c>
      <c r="O762" s="3">
        <v>0</v>
      </c>
      <c r="P762" s="3">
        <v>6000</v>
      </c>
      <c r="Q762" s="3">
        <v>211.87</v>
      </c>
      <c r="R762" s="3">
        <v>5439.36</v>
      </c>
      <c r="S762" s="3">
        <v>348.77</v>
      </c>
      <c r="T762" s="6">
        <f t="shared" si="33"/>
        <v>0</v>
      </c>
      <c r="U762" s="6">
        <f t="shared" si="34"/>
        <v>3295.97</v>
      </c>
      <c r="V762" s="9">
        <f t="shared" si="35"/>
        <v>5000</v>
      </c>
      <c r="W762" s="9">
        <f>MID(Table1[[#This Row],[Object]],1,2)*100</f>
        <v>5500</v>
      </c>
      <c r="X762" s="6" t="str">
        <f>VLOOKUP(Table1[[#This Row],[Program]],Program!$A$2:$B$269,2,FALSE)</f>
        <v>MAINTENANCE</v>
      </c>
      <c r="Y762" s="6" t="str">
        <f>VLOOKUP(Table1[[#This Row],[2-Digit Object Code]],'Object Codes'!$C$2:$D$861,2,FALSE)</f>
        <v>UTILITIES &amp; HOUSEKEEP-DIST.USE</v>
      </c>
    </row>
    <row r="763" spans="1:25" x14ac:dyDescent="0.25">
      <c r="A763" s="1" t="s">
        <v>8</v>
      </c>
      <c r="B763" s="1" t="s">
        <v>9</v>
      </c>
      <c r="C763" s="1" t="s">
        <v>10</v>
      </c>
      <c r="D763" s="1" t="s">
        <v>11</v>
      </c>
      <c r="E763" s="1" t="s">
        <v>164</v>
      </c>
      <c r="F763" s="1" t="s">
        <v>12</v>
      </c>
      <c r="G763" s="1" t="s">
        <v>168</v>
      </c>
      <c r="H763" s="1" t="s">
        <v>66</v>
      </c>
      <c r="I763" s="3">
        <v>100000</v>
      </c>
      <c r="J763" s="3">
        <v>0</v>
      </c>
      <c r="K763" s="3">
        <v>100000</v>
      </c>
      <c r="L763" s="3">
        <v>96063.59</v>
      </c>
      <c r="M763" s="3">
        <v>3936.41</v>
      </c>
      <c r="N763" s="3">
        <v>100000</v>
      </c>
      <c r="O763" s="3">
        <v>0</v>
      </c>
      <c r="P763" s="3">
        <v>100000</v>
      </c>
      <c r="Q763" s="3">
        <v>50481.11</v>
      </c>
      <c r="R763" s="3">
        <v>29677.17</v>
      </c>
      <c r="S763" s="3">
        <v>19841.72</v>
      </c>
      <c r="T763" s="6">
        <f t="shared" si="33"/>
        <v>0</v>
      </c>
      <c r="U763" s="6">
        <f t="shared" si="34"/>
        <v>3936.4100000000035</v>
      </c>
      <c r="V763" s="9">
        <f t="shared" si="35"/>
        <v>5000</v>
      </c>
      <c r="W763" s="9">
        <f>MID(Table1[[#This Row],[Object]],1,2)*100</f>
        <v>5500</v>
      </c>
      <c r="X763" s="6" t="str">
        <f>VLOOKUP(Table1[[#This Row],[Program]],Program!$A$2:$B$269,2,FALSE)</f>
        <v>MAINTENANCE</v>
      </c>
      <c r="Y763" s="6" t="str">
        <f>VLOOKUP(Table1[[#This Row],[2-Digit Object Code]],'Object Codes'!$C$2:$D$861,2,FALSE)</f>
        <v>UTILITIES &amp; HOUSEKEEP-DIST.USE</v>
      </c>
    </row>
    <row r="764" spans="1:25" x14ac:dyDescent="0.25">
      <c r="A764" s="1" t="s">
        <v>8</v>
      </c>
      <c r="B764" s="1" t="s">
        <v>9</v>
      </c>
      <c r="C764" s="1" t="s">
        <v>10</v>
      </c>
      <c r="D764" s="1" t="s">
        <v>11</v>
      </c>
      <c r="E764" s="1" t="s">
        <v>164</v>
      </c>
      <c r="F764" s="1" t="s">
        <v>12</v>
      </c>
      <c r="G764" s="1" t="s">
        <v>169</v>
      </c>
      <c r="H764" s="1" t="s">
        <v>66</v>
      </c>
      <c r="I764" s="3">
        <v>20000</v>
      </c>
      <c r="J764" s="3">
        <v>0</v>
      </c>
      <c r="K764" s="3">
        <v>20000</v>
      </c>
      <c r="L764" s="3">
        <v>17955.75</v>
      </c>
      <c r="M764" s="3">
        <v>2044.25</v>
      </c>
      <c r="N764" s="3">
        <v>20000</v>
      </c>
      <c r="O764" s="3">
        <v>0</v>
      </c>
      <c r="P764" s="3">
        <v>20000</v>
      </c>
      <c r="Q764" s="3">
        <v>7812.28</v>
      </c>
      <c r="R764" s="3">
        <v>12187.72</v>
      </c>
      <c r="S764" s="3">
        <v>0</v>
      </c>
      <c r="T764" s="6">
        <f t="shared" si="33"/>
        <v>0</v>
      </c>
      <c r="U764" s="6">
        <f t="shared" si="34"/>
        <v>2044.25</v>
      </c>
      <c r="V764" s="9">
        <f t="shared" si="35"/>
        <v>5000</v>
      </c>
      <c r="W764" s="9">
        <f>MID(Table1[[#This Row],[Object]],1,2)*100</f>
        <v>5500</v>
      </c>
      <c r="X764" s="6" t="str">
        <f>VLOOKUP(Table1[[#This Row],[Program]],Program!$A$2:$B$269,2,FALSE)</f>
        <v>MAINTENANCE</v>
      </c>
      <c r="Y764" s="6" t="str">
        <f>VLOOKUP(Table1[[#This Row],[2-Digit Object Code]],'Object Codes'!$C$2:$D$861,2,FALSE)</f>
        <v>UTILITIES &amp; HOUSEKEEP-DIST.USE</v>
      </c>
    </row>
    <row r="765" spans="1:25" x14ac:dyDescent="0.25">
      <c r="A765" s="1" t="s">
        <v>8</v>
      </c>
      <c r="B765" s="1" t="s">
        <v>9</v>
      </c>
      <c r="C765" s="1" t="s">
        <v>10</v>
      </c>
      <c r="D765" s="1" t="s">
        <v>11</v>
      </c>
      <c r="E765" s="1" t="s">
        <v>164</v>
      </c>
      <c r="F765" s="1" t="s">
        <v>12</v>
      </c>
      <c r="G765" s="1" t="s">
        <v>170</v>
      </c>
      <c r="H765" s="1" t="s">
        <v>66</v>
      </c>
      <c r="I765" s="3">
        <v>6000</v>
      </c>
      <c r="J765" s="3">
        <v>0</v>
      </c>
      <c r="K765" s="3">
        <v>6000</v>
      </c>
      <c r="L765" s="3">
        <v>4013.92</v>
      </c>
      <c r="M765" s="3">
        <v>1986.08</v>
      </c>
      <c r="N765" s="3">
        <v>6000</v>
      </c>
      <c r="O765" s="3">
        <v>0</v>
      </c>
      <c r="P765" s="3">
        <v>6000</v>
      </c>
      <c r="Q765" s="3">
        <v>1336.64</v>
      </c>
      <c r="R765" s="3">
        <v>2661.28</v>
      </c>
      <c r="S765" s="3">
        <v>2002.08</v>
      </c>
      <c r="T765" s="6">
        <f t="shared" si="33"/>
        <v>0</v>
      </c>
      <c r="U765" s="6">
        <f t="shared" si="34"/>
        <v>1986.08</v>
      </c>
      <c r="V765" s="9">
        <f t="shared" si="35"/>
        <v>5000</v>
      </c>
      <c r="W765" s="9">
        <f>MID(Table1[[#This Row],[Object]],1,2)*100</f>
        <v>5500</v>
      </c>
      <c r="X765" s="6" t="str">
        <f>VLOOKUP(Table1[[#This Row],[Program]],Program!$A$2:$B$269,2,FALSE)</f>
        <v>MAINTENANCE</v>
      </c>
      <c r="Y765" s="6" t="str">
        <f>VLOOKUP(Table1[[#This Row],[2-Digit Object Code]],'Object Codes'!$C$2:$D$861,2,FALSE)</f>
        <v>UTILITIES &amp; HOUSEKEEP-DIST.USE</v>
      </c>
    </row>
    <row r="766" spans="1:25" x14ac:dyDescent="0.25">
      <c r="A766" s="1" t="s">
        <v>8</v>
      </c>
      <c r="B766" s="1" t="s">
        <v>9</v>
      </c>
      <c r="C766" s="1" t="s">
        <v>10</v>
      </c>
      <c r="D766" s="1" t="s">
        <v>11</v>
      </c>
      <c r="E766" s="1" t="s">
        <v>164</v>
      </c>
      <c r="F766" s="1" t="s">
        <v>12</v>
      </c>
      <c r="G766" s="1" t="s">
        <v>171</v>
      </c>
      <c r="H766" s="1" t="s">
        <v>66</v>
      </c>
      <c r="I766" s="3">
        <v>1000</v>
      </c>
      <c r="J766" s="3">
        <v>0</v>
      </c>
      <c r="K766" s="3">
        <v>1000</v>
      </c>
      <c r="L766" s="3">
        <v>750</v>
      </c>
      <c r="M766" s="3">
        <v>250</v>
      </c>
      <c r="N766" s="3">
        <v>1000</v>
      </c>
      <c r="O766" s="3">
        <v>0</v>
      </c>
      <c r="P766" s="3">
        <v>1000</v>
      </c>
      <c r="Q766" s="3">
        <v>0</v>
      </c>
      <c r="R766" s="3">
        <v>750</v>
      </c>
      <c r="S766" s="3">
        <v>250</v>
      </c>
      <c r="T766" s="6">
        <f t="shared" si="33"/>
        <v>0</v>
      </c>
      <c r="U766" s="6">
        <f t="shared" si="34"/>
        <v>250</v>
      </c>
      <c r="V766" s="9">
        <f t="shared" si="35"/>
        <v>5000</v>
      </c>
      <c r="W766" s="9">
        <f>MID(Table1[[#This Row],[Object]],1,2)*100</f>
        <v>5500</v>
      </c>
      <c r="X766" s="6" t="str">
        <f>VLOOKUP(Table1[[#This Row],[Program]],Program!$A$2:$B$269,2,FALSE)</f>
        <v>MAINTENANCE</v>
      </c>
      <c r="Y766" s="6" t="str">
        <f>VLOOKUP(Table1[[#This Row],[2-Digit Object Code]],'Object Codes'!$C$2:$D$861,2,FALSE)</f>
        <v>UTILITIES &amp; HOUSEKEEP-DIST.USE</v>
      </c>
    </row>
    <row r="767" spans="1:25" x14ac:dyDescent="0.25">
      <c r="A767" s="1" t="s">
        <v>8</v>
      </c>
      <c r="B767" s="1" t="s">
        <v>9</v>
      </c>
      <c r="C767" s="1" t="s">
        <v>10</v>
      </c>
      <c r="D767" s="1" t="s">
        <v>11</v>
      </c>
      <c r="E767" s="1" t="s">
        <v>164</v>
      </c>
      <c r="F767" s="1" t="s">
        <v>12</v>
      </c>
      <c r="G767" s="1" t="s">
        <v>65</v>
      </c>
      <c r="H767" s="1" t="s">
        <v>66</v>
      </c>
      <c r="I767" s="3">
        <v>20000</v>
      </c>
      <c r="J767" s="3">
        <v>1500</v>
      </c>
      <c r="K767" s="3">
        <v>21500</v>
      </c>
      <c r="L767" s="3">
        <v>19946.400000000001</v>
      </c>
      <c r="M767" s="3">
        <v>1553.6</v>
      </c>
      <c r="N767" s="3">
        <v>25000</v>
      </c>
      <c r="O767" s="3">
        <v>0</v>
      </c>
      <c r="P767" s="3">
        <v>25000</v>
      </c>
      <c r="Q767" s="3">
        <v>8554.77</v>
      </c>
      <c r="R767" s="3">
        <v>11034.94</v>
      </c>
      <c r="S767" s="3">
        <v>5410.29</v>
      </c>
      <c r="T767" s="6">
        <f t="shared" si="33"/>
        <v>5000</v>
      </c>
      <c r="U767" s="6">
        <f t="shared" si="34"/>
        <v>5053.5999999999985</v>
      </c>
      <c r="V767" s="9">
        <f t="shared" si="35"/>
        <v>5000</v>
      </c>
      <c r="W767" s="9">
        <f>MID(Table1[[#This Row],[Object]],1,2)*100</f>
        <v>5500</v>
      </c>
      <c r="X767" s="6" t="str">
        <f>VLOOKUP(Table1[[#This Row],[Program]],Program!$A$2:$B$269,2,FALSE)</f>
        <v>MAINTENANCE</v>
      </c>
      <c r="Y767" s="6" t="str">
        <f>VLOOKUP(Table1[[#This Row],[2-Digit Object Code]],'Object Codes'!$C$2:$D$861,2,FALSE)</f>
        <v>UTILITIES &amp; HOUSEKEEP-DIST.USE</v>
      </c>
    </row>
    <row r="768" spans="1:25" x14ac:dyDescent="0.25">
      <c r="A768" s="1" t="s">
        <v>8</v>
      </c>
      <c r="B768" s="1" t="s">
        <v>9</v>
      </c>
      <c r="C768" s="1" t="s">
        <v>10</v>
      </c>
      <c r="D768" s="1" t="s">
        <v>11</v>
      </c>
      <c r="E768" s="1" t="s">
        <v>164</v>
      </c>
      <c r="F768" s="1" t="s">
        <v>12</v>
      </c>
      <c r="G768" s="1" t="s">
        <v>172</v>
      </c>
      <c r="H768" s="1" t="s">
        <v>165</v>
      </c>
      <c r="I768" s="3">
        <v>6000</v>
      </c>
      <c r="J768" s="3">
        <v>0</v>
      </c>
      <c r="K768" s="3">
        <v>6000</v>
      </c>
      <c r="L768" s="3">
        <v>4275</v>
      </c>
      <c r="M768" s="3">
        <v>1725</v>
      </c>
      <c r="N768" s="3">
        <v>6000</v>
      </c>
      <c r="O768" s="3">
        <v>0</v>
      </c>
      <c r="P768" s="3">
        <v>6000</v>
      </c>
      <c r="Q768" s="3">
        <v>1400</v>
      </c>
      <c r="R768" s="3">
        <v>2800</v>
      </c>
      <c r="S768" s="3">
        <v>1800</v>
      </c>
      <c r="T768" s="6">
        <f t="shared" si="33"/>
        <v>0</v>
      </c>
      <c r="U768" s="6">
        <f t="shared" si="34"/>
        <v>1725</v>
      </c>
      <c r="V768" s="9">
        <f t="shared" si="35"/>
        <v>5000</v>
      </c>
      <c r="W768" s="9">
        <f>MID(Table1[[#This Row],[Object]],1,2)*100</f>
        <v>5500</v>
      </c>
      <c r="X768" s="6" t="str">
        <f>VLOOKUP(Table1[[#This Row],[Program]],Program!$A$2:$B$269,2,FALSE)</f>
        <v>MAINTENANCE</v>
      </c>
      <c r="Y768" s="6" t="str">
        <f>VLOOKUP(Table1[[#This Row],[2-Digit Object Code]],'Object Codes'!$C$2:$D$861,2,FALSE)</f>
        <v>UTILITIES &amp; HOUSEKEEP-DIST.USE</v>
      </c>
    </row>
    <row r="769" spans="1:25" x14ac:dyDescent="0.25">
      <c r="A769" s="1" t="s">
        <v>8</v>
      </c>
      <c r="B769" s="1" t="s">
        <v>9</v>
      </c>
      <c r="C769" s="1" t="s">
        <v>10</v>
      </c>
      <c r="D769" s="1" t="s">
        <v>11</v>
      </c>
      <c r="E769" s="1" t="s">
        <v>164</v>
      </c>
      <c r="F769" s="1" t="s">
        <v>12</v>
      </c>
      <c r="G769" s="1" t="s">
        <v>173</v>
      </c>
      <c r="H769" s="1" t="s">
        <v>165</v>
      </c>
      <c r="I769" s="3">
        <v>700</v>
      </c>
      <c r="J769" s="3">
        <v>0</v>
      </c>
      <c r="K769" s="3">
        <v>700</v>
      </c>
      <c r="L769" s="3">
        <v>306.38</v>
      </c>
      <c r="M769" s="3">
        <v>393.62</v>
      </c>
      <c r="N769" s="3">
        <v>700</v>
      </c>
      <c r="O769" s="3">
        <v>0</v>
      </c>
      <c r="P769" s="3">
        <v>700</v>
      </c>
      <c r="Q769" s="3">
        <v>200</v>
      </c>
      <c r="R769" s="3">
        <v>300</v>
      </c>
      <c r="S769" s="3">
        <v>200</v>
      </c>
      <c r="T769" s="6">
        <f t="shared" si="33"/>
        <v>0</v>
      </c>
      <c r="U769" s="6">
        <f t="shared" si="34"/>
        <v>393.62</v>
      </c>
      <c r="V769" s="9">
        <f t="shared" si="35"/>
        <v>5000</v>
      </c>
      <c r="W769" s="9">
        <f>MID(Table1[[#This Row],[Object]],1,2)*100</f>
        <v>5500</v>
      </c>
      <c r="X769" s="6" t="str">
        <f>VLOOKUP(Table1[[#This Row],[Program]],Program!$A$2:$B$269,2,FALSE)</f>
        <v>MAINTENANCE</v>
      </c>
      <c r="Y769" s="6" t="str">
        <f>VLOOKUP(Table1[[#This Row],[2-Digit Object Code]],'Object Codes'!$C$2:$D$861,2,FALSE)</f>
        <v>UTILITIES &amp; HOUSEKEEP-DIST.USE</v>
      </c>
    </row>
    <row r="770" spans="1:25" x14ac:dyDescent="0.25">
      <c r="A770" s="1" t="s">
        <v>8</v>
      </c>
      <c r="B770" s="1" t="s">
        <v>9</v>
      </c>
      <c r="C770" s="1" t="s">
        <v>10</v>
      </c>
      <c r="D770" s="1" t="s">
        <v>11</v>
      </c>
      <c r="E770" s="1" t="s">
        <v>164</v>
      </c>
      <c r="F770" s="1" t="s">
        <v>12</v>
      </c>
      <c r="G770" s="1" t="s">
        <v>137</v>
      </c>
      <c r="H770" s="1" t="s">
        <v>165</v>
      </c>
      <c r="I770" s="3">
        <v>17000</v>
      </c>
      <c r="J770" s="3">
        <v>0</v>
      </c>
      <c r="K770" s="3">
        <v>17000</v>
      </c>
      <c r="L770" s="3">
        <v>13296</v>
      </c>
      <c r="M770" s="3">
        <v>3704</v>
      </c>
      <c r="N770" s="3">
        <v>17000</v>
      </c>
      <c r="O770" s="3">
        <v>0</v>
      </c>
      <c r="P770" s="3">
        <v>17000</v>
      </c>
      <c r="Q770" s="3">
        <v>5516.6</v>
      </c>
      <c r="R770" s="3">
        <v>10187.4</v>
      </c>
      <c r="S770" s="3">
        <v>1296</v>
      </c>
      <c r="T770" s="6">
        <f t="shared" ref="T770:T833" si="36">N770-I770</f>
        <v>0</v>
      </c>
      <c r="U770" s="6">
        <f t="shared" ref="U770:U833" si="37">N770-L770</f>
        <v>3704</v>
      </c>
      <c r="V770" s="9">
        <f t="shared" ref="V770:V833" si="38">MID(G770,1,1)*1000</f>
        <v>5000</v>
      </c>
      <c r="W770" s="9">
        <f>MID(Table1[[#This Row],[Object]],1,2)*100</f>
        <v>5600</v>
      </c>
      <c r="X770" s="6" t="str">
        <f>VLOOKUP(Table1[[#This Row],[Program]],Program!$A$2:$B$269,2,FALSE)</f>
        <v>MAINTENANCE</v>
      </c>
      <c r="Y770" s="6" t="str">
        <f>VLOOKUP(Table1[[#This Row],[2-Digit Object Code]],'Object Codes'!$C$2:$D$861,2,FALSE)</f>
        <v>RENTS,LEASES&amp;REPAIRS-DIST.USE</v>
      </c>
    </row>
    <row r="771" spans="1:25" x14ac:dyDescent="0.25">
      <c r="A771" s="1" t="s">
        <v>8</v>
      </c>
      <c r="B771" s="1" t="s">
        <v>9</v>
      </c>
      <c r="C771" s="1" t="s">
        <v>10</v>
      </c>
      <c r="D771" s="1" t="s">
        <v>11</v>
      </c>
      <c r="E771" s="1" t="s">
        <v>164</v>
      </c>
      <c r="F771" s="1" t="s">
        <v>12</v>
      </c>
      <c r="G771" s="1" t="s">
        <v>174</v>
      </c>
      <c r="H771" s="1" t="s">
        <v>165</v>
      </c>
      <c r="I771" s="3">
        <v>22000</v>
      </c>
      <c r="J771" s="3">
        <v>0</v>
      </c>
      <c r="K771" s="3">
        <v>22000</v>
      </c>
      <c r="L771" s="3">
        <v>11042.27</v>
      </c>
      <c r="M771" s="3">
        <v>10957.73</v>
      </c>
      <c r="N771" s="3">
        <v>20000</v>
      </c>
      <c r="O771" s="3">
        <v>0</v>
      </c>
      <c r="P771" s="3">
        <v>20000</v>
      </c>
      <c r="Q771" s="3">
        <v>6557</v>
      </c>
      <c r="R771" s="3">
        <v>10962</v>
      </c>
      <c r="S771" s="3">
        <v>2481</v>
      </c>
      <c r="T771" s="6">
        <f t="shared" si="36"/>
        <v>-2000</v>
      </c>
      <c r="U771" s="6">
        <f t="shared" si="37"/>
        <v>8957.73</v>
      </c>
      <c r="V771" s="9">
        <f t="shared" si="38"/>
        <v>5000</v>
      </c>
      <c r="W771" s="9">
        <f>MID(Table1[[#This Row],[Object]],1,2)*100</f>
        <v>5600</v>
      </c>
      <c r="X771" s="6" t="str">
        <f>VLOOKUP(Table1[[#This Row],[Program]],Program!$A$2:$B$269,2,FALSE)</f>
        <v>MAINTENANCE</v>
      </c>
      <c r="Y771" s="6" t="str">
        <f>VLOOKUP(Table1[[#This Row],[2-Digit Object Code]],'Object Codes'!$C$2:$D$861,2,FALSE)</f>
        <v>RENTS,LEASES&amp;REPAIRS-DIST.USE</v>
      </c>
    </row>
    <row r="772" spans="1:25" x14ac:dyDescent="0.25">
      <c r="A772" s="1" t="s">
        <v>8</v>
      </c>
      <c r="B772" s="1" t="s">
        <v>9</v>
      </c>
      <c r="C772" s="1" t="s">
        <v>10</v>
      </c>
      <c r="D772" s="1" t="s">
        <v>11</v>
      </c>
      <c r="E772" s="1" t="s">
        <v>164</v>
      </c>
      <c r="F772" s="1" t="s">
        <v>12</v>
      </c>
      <c r="G772" s="1" t="s">
        <v>106</v>
      </c>
      <c r="H772" s="1" t="s">
        <v>165</v>
      </c>
      <c r="I772" s="3">
        <v>47000</v>
      </c>
      <c r="J772" s="3">
        <v>0</v>
      </c>
      <c r="K772" s="3">
        <v>47000</v>
      </c>
      <c r="L772" s="3">
        <v>29292.1</v>
      </c>
      <c r="M772" s="3">
        <v>17707.900000000001</v>
      </c>
      <c r="N772" s="3">
        <v>40000</v>
      </c>
      <c r="O772" s="3">
        <v>0</v>
      </c>
      <c r="P772" s="3">
        <v>40000</v>
      </c>
      <c r="Q772" s="3">
        <v>4742.92</v>
      </c>
      <c r="R772" s="3">
        <v>31215.919999999998</v>
      </c>
      <c r="S772" s="3">
        <v>4041.16</v>
      </c>
      <c r="T772" s="6">
        <f t="shared" si="36"/>
        <v>-7000</v>
      </c>
      <c r="U772" s="6">
        <f t="shared" si="37"/>
        <v>10707.900000000001</v>
      </c>
      <c r="V772" s="9">
        <f t="shared" si="38"/>
        <v>5000</v>
      </c>
      <c r="W772" s="9">
        <f>MID(Table1[[#This Row],[Object]],1,2)*100</f>
        <v>5600</v>
      </c>
      <c r="X772" s="6" t="str">
        <f>VLOOKUP(Table1[[#This Row],[Program]],Program!$A$2:$B$269,2,FALSE)</f>
        <v>MAINTENANCE</v>
      </c>
      <c r="Y772" s="6" t="str">
        <f>VLOOKUP(Table1[[#This Row],[2-Digit Object Code]],'Object Codes'!$C$2:$D$861,2,FALSE)</f>
        <v>RENTS,LEASES&amp;REPAIRS-DIST.USE</v>
      </c>
    </row>
    <row r="773" spans="1:25" x14ac:dyDescent="0.25">
      <c r="A773" s="1" t="s">
        <v>8</v>
      </c>
      <c r="B773" s="1" t="s">
        <v>9</v>
      </c>
      <c r="C773" s="1" t="s">
        <v>10</v>
      </c>
      <c r="D773" s="1" t="s">
        <v>11</v>
      </c>
      <c r="E773" s="1" t="s">
        <v>164</v>
      </c>
      <c r="F773" s="1" t="s">
        <v>12</v>
      </c>
      <c r="G773" s="1" t="s">
        <v>68</v>
      </c>
      <c r="H773" s="1" t="s">
        <v>165</v>
      </c>
      <c r="I773" s="3">
        <v>0</v>
      </c>
      <c r="J773" s="3">
        <v>10000</v>
      </c>
      <c r="K773" s="3">
        <v>10000</v>
      </c>
      <c r="L773" s="3">
        <v>10000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6">
        <f t="shared" si="36"/>
        <v>0</v>
      </c>
      <c r="U773" s="6">
        <f t="shared" si="37"/>
        <v>-10000</v>
      </c>
      <c r="V773" s="9">
        <f t="shared" si="38"/>
        <v>5000</v>
      </c>
      <c r="W773" s="9">
        <f>MID(Table1[[#This Row],[Object]],1,2)*100</f>
        <v>5800</v>
      </c>
      <c r="X773" s="6" t="str">
        <f>VLOOKUP(Table1[[#This Row],[Program]],Program!$A$2:$B$269,2,FALSE)</f>
        <v>MAINTENANCE</v>
      </c>
      <c r="Y773" s="6" t="str">
        <f>VLOOKUP(Table1[[#This Row],[2-Digit Object Code]],'Object Codes'!$C$2:$D$861,2,FALSE)</f>
        <v>OTHER OPERATING EXP-DIST. USE</v>
      </c>
    </row>
    <row r="774" spans="1:25" x14ac:dyDescent="0.25">
      <c r="A774" s="1" t="s">
        <v>8</v>
      </c>
      <c r="B774" s="1" t="s">
        <v>9</v>
      </c>
      <c r="C774" s="1" t="s">
        <v>10</v>
      </c>
      <c r="D774" s="1" t="s">
        <v>11</v>
      </c>
      <c r="E774" s="1" t="s">
        <v>175</v>
      </c>
      <c r="F774" s="1" t="s">
        <v>12</v>
      </c>
      <c r="G774" s="1" t="s">
        <v>158</v>
      </c>
      <c r="H774" s="1" t="s">
        <v>109</v>
      </c>
      <c r="I774" s="3">
        <v>64680</v>
      </c>
      <c r="J774" s="3">
        <v>0</v>
      </c>
      <c r="K774" s="3">
        <v>64680</v>
      </c>
      <c r="L774" s="3">
        <v>7613.91</v>
      </c>
      <c r="M774" s="3">
        <v>57066.09</v>
      </c>
      <c r="N774" s="3">
        <v>70227</v>
      </c>
      <c r="O774" s="3">
        <v>0</v>
      </c>
      <c r="P774" s="3">
        <v>70227</v>
      </c>
      <c r="Q774" s="3">
        <v>0</v>
      </c>
      <c r="R774" s="3">
        <v>0</v>
      </c>
      <c r="S774" s="3">
        <v>70227</v>
      </c>
      <c r="T774" s="6">
        <f t="shared" si="36"/>
        <v>5547</v>
      </c>
      <c r="U774" s="6">
        <f t="shared" si="37"/>
        <v>62613.09</v>
      </c>
      <c r="V774" s="9">
        <f t="shared" si="38"/>
        <v>2000</v>
      </c>
      <c r="W774" s="9">
        <f>MID(Table1[[#This Row],[Object]],1,2)*100</f>
        <v>2100</v>
      </c>
      <c r="X774" s="6" t="str">
        <f>VLOOKUP(Table1[[#This Row],[Program]],Program!$A$2:$B$269,2,FALSE)</f>
        <v>PRINTING</v>
      </c>
      <c r="Y774" s="6" t="str">
        <f>VLOOKUP(Table1[[#This Row],[2-Digit Object Code]],'Object Codes'!$C$2:$D$861,2,FALSE)</f>
        <v>CLASSIFIED MANAGERS-NON-INSTRU</v>
      </c>
    </row>
    <row r="775" spans="1:25" x14ac:dyDescent="0.25">
      <c r="A775" s="1" t="s">
        <v>8</v>
      </c>
      <c r="B775" s="1" t="s">
        <v>9</v>
      </c>
      <c r="C775" s="1" t="s">
        <v>10</v>
      </c>
      <c r="D775" s="1" t="s">
        <v>11</v>
      </c>
      <c r="E775" s="1" t="s">
        <v>175</v>
      </c>
      <c r="F775" s="1" t="s">
        <v>12</v>
      </c>
      <c r="G775" s="1" t="s">
        <v>19</v>
      </c>
      <c r="H775" s="1" t="s">
        <v>109</v>
      </c>
      <c r="I775" s="3">
        <v>288990</v>
      </c>
      <c r="J775" s="3">
        <v>0</v>
      </c>
      <c r="K775" s="3">
        <v>288990</v>
      </c>
      <c r="L775" s="3">
        <v>309573.84000000003</v>
      </c>
      <c r="M775" s="3">
        <v>-20583.84</v>
      </c>
      <c r="N775" s="3">
        <v>312162</v>
      </c>
      <c r="O775" s="3">
        <v>0</v>
      </c>
      <c r="P775" s="3">
        <v>312162</v>
      </c>
      <c r="Q775" s="3">
        <v>138752.17000000001</v>
      </c>
      <c r="R775" s="3">
        <v>0</v>
      </c>
      <c r="S775" s="3">
        <v>173409.83</v>
      </c>
      <c r="T775" s="6">
        <f t="shared" si="36"/>
        <v>23172</v>
      </c>
      <c r="U775" s="6">
        <f t="shared" si="37"/>
        <v>2588.1599999999744</v>
      </c>
      <c r="V775" s="9">
        <f t="shared" si="38"/>
        <v>2000</v>
      </c>
      <c r="W775" s="9">
        <f>MID(Table1[[#This Row],[Object]],1,2)*100</f>
        <v>2100</v>
      </c>
      <c r="X775" s="6" t="str">
        <f>VLOOKUP(Table1[[#This Row],[Program]],Program!$A$2:$B$269,2,FALSE)</f>
        <v>PRINTING</v>
      </c>
      <c r="Y775" s="6" t="str">
        <f>VLOOKUP(Table1[[#This Row],[2-Digit Object Code]],'Object Codes'!$C$2:$D$861,2,FALSE)</f>
        <v>CLASSIFIED MANAGERS-NON-INSTRU</v>
      </c>
    </row>
    <row r="776" spans="1:25" x14ac:dyDescent="0.25">
      <c r="A776" s="1" t="s">
        <v>8</v>
      </c>
      <c r="B776" s="1" t="s">
        <v>9</v>
      </c>
      <c r="C776" s="1" t="s">
        <v>10</v>
      </c>
      <c r="D776" s="1" t="s">
        <v>11</v>
      </c>
      <c r="E776" s="1" t="s">
        <v>175</v>
      </c>
      <c r="F776" s="1" t="s">
        <v>12</v>
      </c>
      <c r="G776" s="1" t="s">
        <v>99</v>
      </c>
      <c r="H776" s="1" t="s">
        <v>109</v>
      </c>
      <c r="I776" s="3">
        <v>0</v>
      </c>
      <c r="J776" s="3">
        <v>700</v>
      </c>
      <c r="K776" s="3">
        <v>700</v>
      </c>
      <c r="L776" s="3">
        <v>625.6</v>
      </c>
      <c r="M776" s="3">
        <v>74.400000000000006</v>
      </c>
      <c r="N776" s="3">
        <v>0</v>
      </c>
      <c r="O776" s="3">
        <v>0</v>
      </c>
      <c r="P776" s="3">
        <v>0</v>
      </c>
      <c r="Q776" s="3">
        <v>26.35</v>
      </c>
      <c r="R776" s="3">
        <v>0</v>
      </c>
      <c r="S776" s="3">
        <v>-26.35</v>
      </c>
      <c r="T776" s="6">
        <f t="shared" si="36"/>
        <v>0</v>
      </c>
      <c r="U776" s="6">
        <f t="shared" si="37"/>
        <v>-625.6</v>
      </c>
      <c r="V776" s="9">
        <f t="shared" si="38"/>
        <v>2000</v>
      </c>
      <c r="W776" s="9">
        <f>MID(Table1[[#This Row],[Object]],1,2)*100</f>
        <v>2300</v>
      </c>
      <c r="X776" s="6" t="str">
        <f>VLOOKUP(Table1[[#This Row],[Program]],Program!$A$2:$B$269,2,FALSE)</f>
        <v>PRINTING</v>
      </c>
      <c r="Y776" s="6" t="str">
        <f>VLOOKUP(Table1[[#This Row],[2-Digit Object Code]],'Object Codes'!$C$2:$D$861,2,FALSE)</f>
        <v>NON-INSTRUCTION HOURLY CLASS.</v>
      </c>
    </row>
    <row r="777" spans="1:25" x14ac:dyDescent="0.25">
      <c r="A777" s="1" t="s">
        <v>8</v>
      </c>
      <c r="B777" s="1" t="s">
        <v>9</v>
      </c>
      <c r="C777" s="1" t="s">
        <v>10</v>
      </c>
      <c r="D777" s="1" t="s">
        <v>11</v>
      </c>
      <c r="E777" s="1" t="s">
        <v>175</v>
      </c>
      <c r="F777" s="1" t="s">
        <v>12</v>
      </c>
      <c r="G777" s="1" t="s">
        <v>27</v>
      </c>
      <c r="H777" s="1" t="s">
        <v>109</v>
      </c>
      <c r="I777" s="3">
        <v>7400</v>
      </c>
      <c r="J777" s="3">
        <v>0</v>
      </c>
      <c r="K777" s="3">
        <v>7400</v>
      </c>
      <c r="L777" s="3">
        <v>86.77</v>
      </c>
      <c r="M777" s="3">
        <v>7313.23</v>
      </c>
      <c r="N777" s="3">
        <v>8258</v>
      </c>
      <c r="O777" s="3">
        <v>0</v>
      </c>
      <c r="P777" s="3">
        <v>8258</v>
      </c>
      <c r="Q777" s="3">
        <v>0</v>
      </c>
      <c r="R777" s="3">
        <v>0</v>
      </c>
      <c r="S777" s="3">
        <v>8258</v>
      </c>
      <c r="T777" s="6">
        <f t="shared" si="36"/>
        <v>858</v>
      </c>
      <c r="U777" s="6">
        <f t="shared" si="37"/>
        <v>8171.23</v>
      </c>
      <c r="V777" s="9">
        <f t="shared" si="38"/>
        <v>3000</v>
      </c>
      <c r="W777" s="9">
        <f>MID(Table1[[#This Row],[Object]],1,2)*100</f>
        <v>3200</v>
      </c>
      <c r="X777" s="6" t="str">
        <f>VLOOKUP(Table1[[#This Row],[Program]],Program!$A$2:$B$269,2,FALSE)</f>
        <v>PRINTING</v>
      </c>
      <c r="Y777" s="6" t="str">
        <f>VLOOKUP(Table1[[#This Row],[2-Digit Object Code]],'Object Codes'!$C$2:$D$861,2,FALSE)</f>
        <v>CLASSIFIED RETIREMENT</v>
      </c>
    </row>
    <row r="778" spans="1:25" x14ac:dyDescent="0.25">
      <c r="A778" s="1" t="s">
        <v>8</v>
      </c>
      <c r="B778" s="1" t="s">
        <v>9</v>
      </c>
      <c r="C778" s="1" t="s">
        <v>10</v>
      </c>
      <c r="D778" s="1" t="s">
        <v>11</v>
      </c>
      <c r="E778" s="1" t="s">
        <v>175</v>
      </c>
      <c r="F778" s="1" t="s">
        <v>12</v>
      </c>
      <c r="G778" s="1" t="s">
        <v>28</v>
      </c>
      <c r="H778" s="1" t="s">
        <v>109</v>
      </c>
      <c r="I778" s="3">
        <v>33111</v>
      </c>
      <c r="J778" s="3">
        <v>0</v>
      </c>
      <c r="K778" s="3">
        <v>33111</v>
      </c>
      <c r="L778" s="3">
        <v>34020.58</v>
      </c>
      <c r="M778" s="3">
        <v>-909.58</v>
      </c>
      <c r="N778" s="3">
        <v>36896</v>
      </c>
      <c r="O778" s="3">
        <v>0</v>
      </c>
      <c r="P778" s="3">
        <v>36896</v>
      </c>
      <c r="Q778" s="3">
        <v>17773.78</v>
      </c>
      <c r="R778" s="3">
        <v>0</v>
      </c>
      <c r="S778" s="3">
        <v>19122.22</v>
      </c>
      <c r="T778" s="6">
        <f t="shared" si="36"/>
        <v>3785</v>
      </c>
      <c r="U778" s="6">
        <f t="shared" si="37"/>
        <v>2875.4199999999983</v>
      </c>
      <c r="V778" s="9">
        <f t="shared" si="38"/>
        <v>3000</v>
      </c>
      <c r="W778" s="9">
        <f>MID(Table1[[#This Row],[Object]],1,2)*100</f>
        <v>3200</v>
      </c>
      <c r="X778" s="6" t="str">
        <f>VLOOKUP(Table1[[#This Row],[Program]],Program!$A$2:$B$269,2,FALSE)</f>
        <v>PRINTING</v>
      </c>
      <c r="Y778" s="6" t="str">
        <f>VLOOKUP(Table1[[#This Row],[2-Digit Object Code]],'Object Codes'!$C$2:$D$861,2,FALSE)</f>
        <v>CLASSIFIED RETIREMENT</v>
      </c>
    </row>
    <row r="779" spans="1:25" x14ac:dyDescent="0.25">
      <c r="A779" s="1" t="s">
        <v>8</v>
      </c>
      <c r="B779" s="1" t="s">
        <v>9</v>
      </c>
      <c r="C779" s="1" t="s">
        <v>10</v>
      </c>
      <c r="D779" s="1" t="s">
        <v>11</v>
      </c>
      <c r="E779" s="1" t="s">
        <v>175</v>
      </c>
      <c r="F779" s="1" t="s">
        <v>12</v>
      </c>
      <c r="G779" s="1" t="s">
        <v>87</v>
      </c>
      <c r="H779" s="1" t="s">
        <v>109</v>
      </c>
      <c r="I779" s="3">
        <v>4010</v>
      </c>
      <c r="J779" s="3">
        <v>0</v>
      </c>
      <c r="K779" s="3">
        <v>4010</v>
      </c>
      <c r="L779" s="3">
        <v>472.06</v>
      </c>
      <c r="M779" s="3">
        <v>3537.94</v>
      </c>
      <c r="N779" s="3">
        <v>4354</v>
      </c>
      <c r="O779" s="3">
        <v>0</v>
      </c>
      <c r="P779" s="3">
        <v>4354</v>
      </c>
      <c r="Q779" s="3">
        <v>0</v>
      </c>
      <c r="R779" s="3">
        <v>0</v>
      </c>
      <c r="S779" s="3">
        <v>4354</v>
      </c>
      <c r="T779" s="6">
        <f t="shared" si="36"/>
        <v>344</v>
      </c>
      <c r="U779" s="6">
        <f t="shared" si="37"/>
        <v>3881.94</v>
      </c>
      <c r="V779" s="9">
        <f t="shared" si="38"/>
        <v>3000</v>
      </c>
      <c r="W779" s="9">
        <f>MID(Table1[[#This Row],[Object]],1,2)*100</f>
        <v>3300</v>
      </c>
      <c r="X779" s="6" t="str">
        <f>VLOOKUP(Table1[[#This Row],[Program]],Program!$A$2:$B$269,2,FALSE)</f>
        <v>PRINTING</v>
      </c>
      <c r="Y779" s="6" t="str">
        <f>VLOOKUP(Table1[[#This Row],[2-Digit Object Code]],'Object Codes'!$C$2:$D$861,2,FALSE)</f>
        <v>OASDHI/FICA</v>
      </c>
    </row>
    <row r="780" spans="1:25" x14ac:dyDescent="0.25">
      <c r="A780" s="1" t="s">
        <v>8</v>
      </c>
      <c r="B780" s="1" t="s">
        <v>9</v>
      </c>
      <c r="C780" s="1" t="s">
        <v>10</v>
      </c>
      <c r="D780" s="1" t="s">
        <v>11</v>
      </c>
      <c r="E780" s="1" t="s">
        <v>175</v>
      </c>
      <c r="F780" s="1" t="s">
        <v>12</v>
      </c>
      <c r="G780" s="1" t="s">
        <v>29</v>
      </c>
      <c r="H780" s="1" t="s">
        <v>109</v>
      </c>
      <c r="I780" s="3">
        <v>17917</v>
      </c>
      <c r="J780" s="3">
        <v>0</v>
      </c>
      <c r="K780" s="3">
        <v>17917</v>
      </c>
      <c r="L780" s="3">
        <v>18211.54</v>
      </c>
      <c r="M780" s="3">
        <v>-294.54000000000002</v>
      </c>
      <c r="N780" s="3">
        <v>19354</v>
      </c>
      <c r="O780" s="3">
        <v>0</v>
      </c>
      <c r="P780" s="3">
        <v>19354</v>
      </c>
      <c r="Q780" s="3">
        <v>9252.69</v>
      </c>
      <c r="R780" s="3">
        <v>0</v>
      </c>
      <c r="S780" s="3">
        <v>10101.31</v>
      </c>
      <c r="T780" s="6">
        <f t="shared" si="36"/>
        <v>1437</v>
      </c>
      <c r="U780" s="6">
        <f t="shared" si="37"/>
        <v>1142.4599999999991</v>
      </c>
      <c r="V780" s="9">
        <f t="shared" si="38"/>
        <v>3000</v>
      </c>
      <c r="W780" s="9">
        <f>MID(Table1[[#This Row],[Object]],1,2)*100</f>
        <v>3300</v>
      </c>
      <c r="X780" s="6" t="str">
        <f>VLOOKUP(Table1[[#This Row],[Program]],Program!$A$2:$B$269,2,FALSE)</f>
        <v>PRINTING</v>
      </c>
      <c r="Y780" s="6" t="str">
        <f>VLOOKUP(Table1[[#This Row],[2-Digit Object Code]],'Object Codes'!$C$2:$D$861,2,FALSE)</f>
        <v>OASDHI/FICA</v>
      </c>
    </row>
    <row r="781" spans="1:25" x14ac:dyDescent="0.25">
      <c r="A781" s="1" t="s">
        <v>8</v>
      </c>
      <c r="B781" s="1" t="s">
        <v>9</v>
      </c>
      <c r="C781" s="1" t="s">
        <v>10</v>
      </c>
      <c r="D781" s="1" t="s">
        <v>11</v>
      </c>
      <c r="E781" s="1" t="s">
        <v>175</v>
      </c>
      <c r="F781" s="1" t="s">
        <v>12</v>
      </c>
      <c r="G781" s="1" t="s">
        <v>30</v>
      </c>
      <c r="H781" s="1" t="s">
        <v>109</v>
      </c>
      <c r="I781" s="3">
        <v>5128</v>
      </c>
      <c r="J781" s="3">
        <v>0</v>
      </c>
      <c r="K781" s="3">
        <v>5128</v>
      </c>
      <c r="L781" s="3">
        <v>4369.6099999999997</v>
      </c>
      <c r="M781" s="3">
        <v>758.39</v>
      </c>
      <c r="N781" s="3">
        <v>5545</v>
      </c>
      <c r="O781" s="3">
        <v>0</v>
      </c>
      <c r="P781" s="3">
        <v>5545</v>
      </c>
      <c r="Q781" s="3">
        <v>2163.96</v>
      </c>
      <c r="R781" s="3">
        <v>0</v>
      </c>
      <c r="S781" s="3">
        <v>3381.04</v>
      </c>
      <c r="T781" s="6">
        <f t="shared" si="36"/>
        <v>417</v>
      </c>
      <c r="U781" s="6">
        <f t="shared" si="37"/>
        <v>1175.3900000000003</v>
      </c>
      <c r="V781" s="9">
        <f t="shared" si="38"/>
        <v>3000</v>
      </c>
      <c r="W781" s="9">
        <f>MID(Table1[[#This Row],[Object]],1,2)*100</f>
        <v>3300</v>
      </c>
      <c r="X781" s="6" t="str">
        <f>VLOOKUP(Table1[[#This Row],[Program]],Program!$A$2:$B$269,2,FALSE)</f>
        <v>PRINTING</v>
      </c>
      <c r="Y781" s="6" t="str">
        <f>VLOOKUP(Table1[[#This Row],[2-Digit Object Code]],'Object Codes'!$C$2:$D$861,2,FALSE)</f>
        <v>OASDHI/FICA</v>
      </c>
    </row>
    <row r="782" spans="1:25" x14ac:dyDescent="0.25">
      <c r="A782" s="1" t="s">
        <v>8</v>
      </c>
      <c r="B782" s="1" t="s">
        <v>9</v>
      </c>
      <c r="C782" s="1" t="s">
        <v>10</v>
      </c>
      <c r="D782" s="1" t="s">
        <v>11</v>
      </c>
      <c r="E782" s="1" t="s">
        <v>175</v>
      </c>
      <c r="F782" s="1" t="s">
        <v>12</v>
      </c>
      <c r="G782" s="1" t="s">
        <v>32</v>
      </c>
      <c r="H782" s="1" t="s">
        <v>109</v>
      </c>
      <c r="I782" s="3">
        <v>6490</v>
      </c>
      <c r="J782" s="3">
        <v>0</v>
      </c>
      <c r="K782" s="3">
        <v>6490</v>
      </c>
      <c r="L782" s="3">
        <v>4831.2</v>
      </c>
      <c r="M782" s="3">
        <v>1658.8</v>
      </c>
      <c r="N782" s="3">
        <v>6810</v>
      </c>
      <c r="O782" s="3">
        <v>0</v>
      </c>
      <c r="P782" s="3">
        <v>6810</v>
      </c>
      <c r="Q782" s="3">
        <v>2111</v>
      </c>
      <c r="R782" s="3">
        <v>0</v>
      </c>
      <c r="S782" s="3">
        <v>4699</v>
      </c>
      <c r="T782" s="6">
        <f t="shared" si="36"/>
        <v>320</v>
      </c>
      <c r="U782" s="6">
        <f t="shared" si="37"/>
        <v>1978.8000000000002</v>
      </c>
      <c r="V782" s="9">
        <f t="shared" si="38"/>
        <v>3000</v>
      </c>
      <c r="W782" s="9">
        <f>MID(Table1[[#This Row],[Object]],1,2)*100</f>
        <v>3400</v>
      </c>
      <c r="X782" s="6" t="str">
        <f>VLOOKUP(Table1[[#This Row],[Program]],Program!$A$2:$B$269,2,FALSE)</f>
        <v>PRINTING</v>
      </c>
      <c r="Y782" s="6" t="str">
        <f>VLOOKUP(Table1[[#This Row],[2-Digit Object Code]],'Object Codes'!$C$2:$D$861,2,FALSE)</f>
        <v>HEALTH AND WELFARE BENEFITS</v>
      </c>
    </row>
    <row r="783" spans="1:25" x14ac:dyDescent="0.25">
      <c r="A783" s="1" t="s">
        <v>8</v>
      </c>
      <c r="B783" s="1" t="s">
        <v>9</v>
      </c>
      <c r="C783" s="1" t="s">
        <v>10</v>
      </c>
      <c r="D783" s="1" t="s">
        <v>11</v>
      </c>
      <c r="E783" s="1" t="s">
        <v>175</v>
      </c>
      <c r="F783" s="1" t="s">
        <v>12</v>
      </c>
      <c r="G783" s="1" t="s">
        <v>33</v>
      </c>
      <c r="H783" s="1" t="s">
        <v>109</v>
      </c>
      <c r="I783" s="3">
        <v>13257</v>
      </c>
      <c r="J783" s="3">
        <v>0</v>
      </c>
      <c r="K783" s="3">
        <v>13257</v>
      </c>
      <c r="L783" s="3">
        <v>0</v>
      </c>
      <c r="M783" s="3">
        <v>13257</v>
      </c>
      <c r="N783" s="3">
        <v>14031</v>
      </c>
      <c r="O783" s="3">
        <v>0</v>
      </c>
      <c r="P783" s="3">
        <v>14031</v>
      </c>
      <c r="Q783" s="3">
        <v>0</v>
      </c>
      <c r="R783" s="3">
        <v>0</v>
      </c>
      <c r="S783" s="3">
        <v>14031</v>
      </c>
      <c r="T783" s="6">
        <f t="shared" si="36"/>
        <v>774</v>
      </c>
      <c r="U783" s="6">
        <f t="shared" si="37"/>
        <v>14031</v>
      </c>
      <c r="V783" s="9">
        <f t="shared" si="38"/>
        <v>3000</v>
      </c>
      <c r="W783" s="9">
        <f>MID(Table1[[#This Row],[Object]],1,2)*100</f>
        <v>3400</v>
      </c>
      <c r="X783" s="6" t="str">
        <f>VLOOKUP(Table1[[#This Row],[Program]],Program!$A$2:$B$269,2,FALSE)</f>
        <v>PRINTING</v>
      </c>
      <c r="Y783" s="6" t="str">
        <f>VLOOKUP(Table1[[#This Row],[2-Digit Object Code]],'Object Codes'!$C$2:$D$861,2,FALSE)</f>
        <v>HEALTH AND WELFARE BENEFITS</v>
      </c>
    </row>
    <row r="784" spans="1:25" x14ac:dyDescent="0.25">
      <c r="A784" s="1" t="s">
        <v>8</v>
      </c>
      <c r="B784" s="1" t="s">
        <v>9</v>
      </c>
      <c r="C784" s="1" t="s">
        <v>10</v>
      </c>
      <c r="D784" s="1" t="s">
        <v>11</v>
      </c>
      <c r="E784" s="1" t="s">
        <v>175</v>
      </c>
      <c r="F784" s="1" t="s">
        <v>12</v>
      </c>
      <c r="G784" s="1" t="s">
        <v>35</v>
      </c>
      <c r="H784" s="1" t="s">
        <v>109</v>
      </c>
      <c r="I784" s="3">
        <v>80184</v>
      </c>
      <c r="J784" s="3">
        <v>0</v>
      </c>
      <c r="K784" s="3">
        <v>80184</v>
      </c>
      <c r="L784" s="3">
        <v>80824.320000000007</v>
      </c>
      <c r="M784" s="3">
        <v>-640.32000000000005</v>
      </c>
      <c r="N784" s="3">
        <v>84860</v>
      </c>
      <c r="O784" s="3">
        <v>0</v>
      </c>
      <c r="P784" s="3">
        <v>84860</v>
      </c>
      <c r="Q784" s="3">
        <v>35639.5</v>
      </c>
      <c r="R784" s="3">
        <v>0</v>
      </c>
      <c r="S784" s="3">
        <v>49220.5</v>
      </c>
      <c r="T784" s="6">
        <f t="shared" si="36"/>
        <v>4676</v>
      </c>
      <c r="U784" s="6">
        <f t="shared" si="37"/>
        <v>4035.679999999993</v>
      </c>
      <c r="V784" s="9">
        <f t="shared" si="38"/>
        <v>3000</v>
      </c>
      <c r="W784" s="9">
        <f>MID(Table1[[#This Row],[Object]],1,2)*100</f>
        <v>3400</v>
      </c>
      <c r="X784" s="6" t="str">
        <f>VLOOKUP(Table1[[#This Row],[Program]],Program!$A$2:$B$269,2,FALSE)</f>
        <v>PRINTING</v>
      </c>
      <c r="Y784" s="6" t="str">
        <f>VLOOKUP(Table1[[#This Row],[2-Digit Object Code]],'Object Codes'!$C$2:$D$861,2,FALSE)</f>
        <v>HEALTH AND WELFARE BENEFITS</v>
      </c>
    </row>
    <row r="785" spans="1:25" x14ac:dyDescent="0.25">
      <c r="A785" s="1" t="s">
        <v>8</v>
      </c>
      <c r="B785" s="1" t="s">
        <v>9</v>
      </c>
      <c r="C785" s="1" t="s">
        <v>10</v>
      </c>
      <c r="D785" s="1" t="s">
        <v>11</v>
      </c>
      <c r="E785" s="1" t="s">
        <v>175</v>
      </c>
      <c r="F785" s="1" t="s">
        <v>12</v>
      </c>
      <c r="G785" s="1" t="s">
        <v>36</v>
      </c>
      <c r="H785" s="1" t="s">
        <v>109</v>
      </c>
      <c r="I785" s="3">
        <v>1506</v>
      </c>
      <c r="J785" s="3">
        <v>0</v>
      </c>
      <c r="K785" s="3">
        <v>1506</v>
      </c>
      <c r="L785" s="3">
        <v>1290.96</v>
      </c>
      <c r="M785" s="3">
        <v>215.04</v>
      </c>
      <c r="N785" s="3">
        <v>1350</v>
      </c>
      <c r="O785" s="3">
        <v>0</v>
      </c>
      <c r="P785" s="3">
        <v>1350</v>
      </c>
      <c r="Q785" s="3">
        <v>482.1</v>
      </c>
      <c r="R785" s="3">
        <v>0</v>
      </c>
      <c r="S785" s="3">
        <v>867.9</v>
      </c>
      <c r="T785" s="6">
        <f t="shared" si="36"/>
        <v>-156</v>
      </c>
      <c r="U785" s="6">
        <f t="shared" si="37"/>
        <v>59.039999999999964</v>
      </c>
      <c r="V785" s="9">
        <f t="shared" si="38"/>
        <v>3000</v>
      </c>
      <c r="W785" s="9">
        <f>MID(Table1[[#This Row],[Object]],1,2)*100</f>
        <v>3400</v>
      </c>
      <c r="X785" s="6" t="str">
        <f>VLOOKUP(Table1[[#This Row],[Program]],Program!$A$2:$B$269,2,FALSE)</f>
        <v>PRINTING</v>
      </c>
      <c r="Y785" s="6" t="str">
        <f>VLOOKUP(Table1[[#This Row],[2-Digit Object Code]],'Object Codes'!$C$2:$D$861,2,FALSE)</f>
        <v>HEALTH AND WELFARE BENEFITS</v>
      </c>
    </row>
    <row r="786" spans="1:25" x14ac:dyDescent="0.25">
      <c r="A786" s="1" t="s">
        <v>8</v>
      </c>
      <c r="B786" s="1" t="s">
        <v>9</v>
      </c>
      <c r="C786" s="1" t="s">
        <v>10</v>
      </c>
      <c r="D786" s="1" t="s">
        <v>11</v>
      </c>
      <c r="E786" s="1" t="s">
        <v>175</v>
      </c>
      <c r="F786" s="1" t="s">
        <v>12</v>
      </c>
      <c r="G786" s="1" t="s">
        <v>40</v>
      </c>
      <c r="H786" s="1" t="s">
        <v>109</v>
      </c>
      <c r="I786" s="3">
        <v>32</v>
      </c>
      <c r="J786" s="3">
        <v>0</v>
      </c>
      <c r="K786" s="3">
        <v>32</v>
      </c>
      <c r="L786" s="3">
        <v>3.81</v>
      </c>
      <c r="M786" s="3">
        <v>28.19</v>
      </c>
      <c r="N786" s="3">
        <v>35</v>
      </c>
      <c r="O786" s="3">
        <v>0</v>
      </c>
      <c r="P786" s="3">
        <v>35</v>
      </c>
      <c r="Q786" s="3">
        <v>0</v>
      </c>
      <c r="R786" s="3">
        <v>0</v>
      </c>
      <c r="S786" s="3">
        <v>35</v>
      </c>
      <c r="T786" s="6">
        <f t="shared" si="36"/>
        <v>3</v>
      </c>
      <c r="U786" s="6">
        <f t="shared" si="37"/>
        <v>31.19</v>
      </c>
      <c r="V786" s="9">
        <f t="shared" si="38"/>
        <v>3000</v>
      </c>
      <c r="W786" s="9">
        <f>MID(Table1[[#This Row],[Object]],1,2)*100</f>
        <v>3500</v>
      </c>
      <c r="X786" s="6" t="str">
        <f>VLOOKUP(Table1[[#This Row],[Program]],Program!$A$2:$B$269,2,FALSE)</f>
        <v>PRINTING</v>
      </c>
      <c r="Y786" s="6" t="str">
        <f>VLOOKUP(Table1[[#This Row],[2-Digit Object Code]],'Object Codes'!$C$2:$D$861,2,FALSE)</f>
        <v>STATE UNEMPLOYMENT INSURANCE</v>
      </c>
    </row>
    <row r="787" spans="1:25" x14ac:dyDescent="0.25">
      <c r="A787" s="1" t="s">
        <v>8</v>
      </c>
      <c r="B787" s="1" t="s">
        <v>9</v>
      </c>
      <c r="C787" s="1" t="s">
        <v>10</v>
      </c>
      <c r="D787" s="1" t="s">
        <v>11</v>
      </c>
      <c r="E787" s="1" t="s">
        <v>175</v>
      </c>
      <c r="F787" s="1" t="s">
        <v>12</v>
      </c>
      <c r="G787" s="1" t="s">
        <v>41</v>
      </c>
      <c r="H787" s="1" t="s">
        <v>109</v>
      </c>
      <c r="I787" s="3">
        <v>145</v>
      </c>
      <c r="J787" s="3">
        <v>0</v>
      </c>
      <c r="K787" s="3">
        <v>145</v>
      </c>
      <c r="L787" s="3">
        <v>146.97999999999999</v>
      </c>
      <c r="M787" s="3">
        <v>-1.98</v>
      </c>
      <c r="N787" s="3">
        <v>156</v>
      </c>
      <c r="O787" s="3">
        <v>0</v>
      </c>
      <c r="P787" s="3">
        <v>156</v>
      </c>
      <c r="Q787" s="3">
        <v>74.64</v>
      </c>
      <c r="R787" s="3">
        <v>0</v>
      </c>
      <c r="S787" s="3">
        <v>81.36</v>
      </c>
      <c r="T787" s="6">
        <f t="shared" si="36"/>
        <v>11</v>
      </c>
      <c r="U787" s="6">
        <f t="shared" si="37"/>
        <v>9.0200000000000102</v>
      </c>
      <c r="V787" s="9">
        <f t="shared" si="38"/>
        <v>3000</v>
      </c>
      <c r="W787" s="9">
        <f>MID(Table1[[#This Row],[Object]],1,2)*100</f>
        <v>3500</v>
      </c>
      <c r="X787" s="6" t="str">
        <f>VLOOKUP(Table1[[#This Row],[Program]],Program!$A$2:$B$269,2,FALSE)</f>
        <v>PRINTING</v>
      </c>
      <c r="Y787" s="6" t="str">
        <f>VLOOKUP(Table1[[#This Row],[2-Digit Object Code]],'Object Codes'!$C$2:$D$861,2,FALSE)</f>
        <v>STATE UNEMPLOYMENT INSURANCE</v>
      </c>
    </row>
    <row r="788" spans="1:25" x14ac:dyDescent="0.25">
      <c r="A788" s="1" t="s">
        <v>8</v>
      </c>
      <c r="B788" s="1" t="s">
        <v>9</v>
      </c>
      <c r="C788" s="1" t="s">
        <v>10</v>
      </c>
      <c r="D788" s="1" t="s">
        <v>11</v>
      </c>
      <c r="E788" s="1" t="s">
        <v>175</v>
      </c>
      <c r="F788" s="1" t="s">
        <v>12</v>
      </c>
      <c r="G788" s="1" t="s">
        <v>44</v>
      </c>
      <c r="H788" s="1" t="s">
        <v>109</v>
      </c>
      <c r="I788" s="3">
        <v>1500</v>
      </c>
      <c r="J788" s="3">
        <v>0</v>
      </c>
      <c r="K788" s="3">
        <v>1500</v>
      </c>
      <c r="L788" s="3">
        <v>0</v>
      </c>
      <c r="M788" s="3">
        <v>1500</v>
      </c>
      <c r="N788" s="3">
        <v>1500</v>
      </c>
      <c r="O788" s="3">
        <v>0</v>
      </c>
      <c r="P788" s="3">
        <v>1500</v>
      </c>
      <c r="Q788" s="3">
        <v>0</v>
      </c>
      <c r="R788" s="3">
        <v>0</v>
      </c>
      <c r="S788" s="3">
        <v>1500</v>
      </c>
      <c r="T788" s="6">
        <f t="shared" si="36"/>
        <v>0</v>
      </c>
      <c r="U788" s="6">
        <f t="shared" si="37"/>
        <v>1500</v>
      </c>
      <c r="V788" s="9">
        <f t="shared" si="38"/>
        <v>3000</v>
      </c>
      <c r="W788" s="9">
        <f>MID(Table1[[#This Row],[Object]],1,2)*100</f>
        <v>3600</v>
      </c>
      <c r="X788" s="6" t="str">
        <f>VLOOKUP(Table1[[#This Row],[Program]],Program!$A$2:$B$269,2,FALSE)</f>
        <v>PRINTING</v>
      </c>
      <c r="Y788" s="6" t="str">
        <f>VLOOKUP(Table1[[#This Row],[2-Digit Object Code]],'Object Codes'!$C$2:$D$861,2,FALSE)</f>
        <v>WORKERS COMPENSATION INSURANCE</v>
      </c>
    </row>
    <row r="789" spans="1:25" x14ac:dyDescent="0.25">
      <c r="A789" s="1" t="s">
        <v>8</v>
      </c>
      <c r="B789" s="1" t="s">
        <v>9</v>
      </c>
      <c r="C789" s="1" t="s">
        <v>10</v>
      </c>
      <c r="D789" s="1" t="s">
        <v>11</v>
      </c>
      <c r="E789" s="1" t="s">
        <v>175</v>
      </c>
      <c r="F789" s="1" t="s">
        <v>12</v>
      </c>
      <c r="G789" s="1" t="s">
        <v>45</v>
      </c>
      <c r="H789" s="1" t="s">
        <v>109</v>
      </c>
      <c r="I789" s="3">
        <v>9000</v>
      </c>
      <c r="J789" s="3">
        <v>0</v>
      </c>
      <c r="K789" s="3">
        <v>9000</v>
      </c>
      <c r="L789" s="3">
        <v>9000</v>
      </c>
      <c r="M789" s="3">
        <v>0</v>
      </c>
      <c r="N789" s="3">
        <v>9000</v>
      </c>
      <c r="O789" s="3">
        <v>0</v>
      </c>
      <c r="P789" s="3">
        <v>9000</v>
      </c>
      <c r="Q789" s="3">
        <v>3750</v>
      </c>
      <c r="R789" s="3">
        <v>0</v>
      </c>
      <c r="S789" s="3">
        <v>5250</v>
      </c>
      <c r="T789" s="6">
        <f t="shared" si="36"/>
        <v>0</v>
      </c>
      <c r="U789" s="6">
        <f t="shared" si="37"/>
        <v>0</v>
      </c>
      <c r="V789" s="9">
        <f t="shared" si="38"/>
        <v>3000</v>
      </c>
      <c r="W789" s="9">
        <f>MID(Table1[[#This Row],[Object]],1,2)*100</f>
        <v>3600</v>
      </c>
      <c r="X789" s="6" t="str">
        <f>VLOOKUP(Table1[[#This Row],[Program]],Program!$A$2:$B$269,2,FALSE)</f>
        <v>PRINTING</v>
      </c>
      <c r="Y789" s="6" t="str">
        <f>VLOOKUP(Table1[[#This Row],[2-Digit Object Code]],'Object Codes'!$C$2:$D$861,2,FALSE)</f>
        <v>WORKERS COMPENSATION INSURANCE</v>
      </c>
    </row>
    <row r="790" spans="1:25" x14ac:dyDescent="0.25">
      <c r="A790" s="1" t="s">
        <v>8</v>
      </c>
      <c r="B790" s="1" t="s">
        <v>9</v>
      </c>
      <c r="C790" s="1" t="s">
        <v>10</v>
      </c>
      <c r="D790" s="1" t="s">
        <v>11</v>
      </c>
      <c r="E790" s="1" t="s">
        <v>175</v>
      </c>
      <c r="F790" s="1" t="s">
        <v>12</v>
      </c>
      <c r="G790" s="1" t="s">
        <v>47</v>
      </c>
      <c r="H790" s="1" t="s">
        <v>109</v>
      </c>
      <c r="I790" s="3">
        <v>50</v>
      </c>
      <c r="J790" s="3">
        <v>0</v>
      </c>
      <c r="K790" s="3">
        <v>50</v>
      </c>
      <c r="L790" s="3">
        <v>0</v>
      </c>
      <c r="M790" s="3">
        <v>50</v>
      </c>
      <c r="N790" s="3">
        <v>50</v>
      </c>
      <c r="O790" s="3">
        <v>0</v>
      </c>
      <c r="P790" s="3">
        <v>50</v>
      </c>
      <c r="Q790" s="3">
        <v>0</v>
      </c>
      <c r="R790" s="3">
        <v>0</v>
      </c>
      <c r="S790" s="3">
        <v>50</v>
      </c>
      <c r="T790" s="6">
        <f t="shared" si="36"/>
        <v>0</v>
      </c>
      <c r="U790" s="6">
        <f t="shared" si="37"/>
        <v>50</v>
      </c>
      <c r="V790" s="9">
        <f t="shared" si="38"/>
        <v>3000</v>
      </c>
      <c r="W790" s="9">
        <f>MID(Table1[[#This Row],[Object]],1,2)*100</f>
        <v>3900</v>
      </c>
      <c r="X790" s="6" t="str">
        <f>VLOOKUP(Table1[[#This Row],[Program]],Program!$A$2:$B$269,2,FALSE)</f>
        <v>PRINTING</v>
      </c>
      <c r="Y790" s="6" t="str">
        <f>VLOOKUP(Table1[[#This Row],[2-Digit Object Code]],'Object Codes'!$C$2:$D$861,2,FALSE)</f>
        <v>OTHER BENEFITS</v>
      </c>
    </row>
    <row r="791" spans="1:25" x14ac:dyDescent="0.25">
      <c r="A791" s="1" t="s">
        <v>8</v>
      </c>
      <c r="B791" s="1" t="s">
        <v>9</v>
      </c>
      <c r="C791" s="1" t="s">
        <v>10</v>
      </c>
      <c r="D791" s="1" t="s">
        <v>11</v>
      </c>
      <c r="E791" s="1" t="s">
        <v>175</v>
      </c>
      <c r="F791" s="1" t="s">
        <v>12</v>
      </c>
      <c r="G791" s="1" t="s">
        <v>48</v>
      </c>
      <c r="H791" s="1" t="s">
        <v>109</v>
      </c>
      <c r="I791" s="3">
        <v>298</v>
      </c>
      <c r="J791" s="3">
        <v>0</v>
      </c>
      <c r="K791" s="3">
        <v>298</v>
      </c>
      <c r="L791" s="3">
        <v>298.08</v>
      </c>
      <c r="M791" s="3">
        <v>-0.08</v>
      </c>
      <c r="N791" s="3">
        <v>298</v>
      </c>
      <c r="O791" s="3">
        <v>0</v>
      </c>
      <c r="P791" s="3">
        <v>298</v>
      </c>
      <c r="Q791" s="3">
        <v>124.2</v>
      </c>
      <c r="R791" s="3">
        <v>0</v>
      </c>
      <c r="S791" s="3">
        <v>173.8</v>
      </c>
      <c r="T791" s="6">
        <f t="shared" si="36"/>
        <v>0</v>
      </c>
      <c r="U791" s="6">
        <f t="shared" si="37"/>
        <v>-7.9999999999984084E-2</v>
      </c>
      <c r="V791" s="9">
        <f t="shared" si="38"/>
        <v>3000</v>
      </c>
      <c r="W791" s="9">
        <f>MID(Table1[[#This Row],[Object]],1,2)*100</f>
        <v>3900</v>
      </c>
      <c r="X791" s="6" t="str">
        <f>VLOOKUP(Table1[[#This Row],[Program]],Program!$A$2:$B$269,2,FALSE)</f>
        <v>PRINTING</v>
      </c>
      <c r="Y791" s="6" t="str">
        <f>VLOOKUP(Table1[[#This Row],[2-Digit Object Code]],'Object Codes'!$C$2:$D$861,2,FALSE)</f>
        <v>OTHER BENEFITS</v>
      </c>
    </row>
    <row r="792" spans="1:25" x14ac:dyDescent="0.25">
      <c r="A792" s="1" t="s">
        <v>8</v>
      </c>
      <c r="B792" s="1" t="s">
        <v>9</v>
      </c>
      <c r="C792" s="1" t="s">
        <v>10</v>
      </c>
      <c r="D792" s="1" t="s">
        <v>11</v>
      </c>
      <c r="E792" s="1" t="s">
        <v>175</v>
      </c>
      <c r="F792" s="1" t="s">
        <v>12</v>
      </c>
      <c r="G792" s="1" t="s">
        <v>50</v>
      </c>
      <c r="H792" s="1" t="s">
        <v>109</v>
      </c>
      <c r="I792" s="3">
        <v>24</v>
      </c>
      <c r="J792" s="3">
        <v>0</v>
      </c>
      <c r="K792" s="3">
        <v>24</v>
      </c>
      <c r="L792" s="3">
        <v>0</v>
      </c>
      <c r="M792" s="3">
        <v>24</v>
      </c>
      <c r="N792" s="3">
        <v>24</v>
      </c>
      <c r="O792" s="3">
        <v>0</v>
      </c>
      <c r="P792" s="3">
        <v>24</v>
      </c>
      <c r="Q792" s="3">
        <v>0</v>
      </c>
      <c r="R792" s="3">
        <v>0</v>
      </c>
      <c r="S792" s="3">
        <v>24</v>
      </c>
      <c r="T792" s="6">
        <f t="shared" si="36"/>
        <v>0</v>
      </c>
      <c r="U792" s="6">
        <f t="shared" si="37"/>
        <v>24</v>
      </c>
      <c r="V792" s="9">
        <f t="shared" si="38"/>
        <v>3000</v>
      </c>
      <c r="W792" s="9">
        <f>MID(Table1[[#This Row],[Object]],1,2)*100</f>
        <v>3900</v>
      </c>
      <c r="X792" s="6" t="str">
        <f>VLOOKUP(Table1[[#This Row],[Program]],Program!$A$2:$B$269,2,FALSE)</f>
        <v>PRINTING</v>
      </c>
      <c r="Y792" s="6" t="str">
        <f>VLOOKUP(Table1[[#This Row],[2-Digit Object Code]],'Object Codes'!$C$2:$D$861,2,FALSE)</f>
        <v>OTHER BENEFITS</v>
      </c>
    </row>
    <row r="793" spans="1:25" x14ac:dyDescent="0.25">
      <c r="A793" s="1" t="s">
        <v>8</v>
      </c>
      <c r="B793" s="1" t="s">
        <v>9</v>
      </c>
      <c r="C793" s="1" t="s">
        <v>10</v>
      </c>
      <c r="D793" s="1" t="s">
        <v>11</v>
      </c>
      <c r="E793" s="1" t="s">
        <v>175</v>
      </c>
      <c r="F793" s="1" t="s">
        <v>12</v>
      </c>
      <c r="G793" s="1" t="s">
        <v>51</v>
      </c>
      <c r="H793" s="1" t="s">
        <v>109</v>
      </c>
      <c r="I793" s="3">
        <v>144</v>
      </c>
      <c r="J793" s="3">
        <v>0</v>
      </c>
      <c r="K793" s="3">
        <v>144</v>
      </c>
      <c r="L793" s="3">
        <v>144</v>
      </c>
      <c r="M793" s="3">
        <v>0</v>
      </c>
      <c r="N793" s="3">
        <v>144</v>
      </c>
      <c r="O793" s="3">
        <v>0</v>
      </c>
      <c r="P793" s="3">
        <v>144</v>
      </c>
      <c r="Q793" s="3">
        <v>60</v>
      </c>
      <c r="R793" s="3">
        <v>0</v>
      </c>
      <c r="S793" s="3">
        <v>84</v>
      </c>
      <c r="T793" s="6">
        <f t="shared" si="36"/>
        <v>0</v>
      </c>
      <c r="U793" s="6">
        <f t="shared" si="37"/>
        <v>0</v>
      </c>
      <c r="V793" s="9">
        <f t="shared" si="38"/>
        <v>3000</v>
      </c>
      <c r="W793" s="9">
        <f>MID(Table1[[#This Row],[Object]],1,2)*100</f>
        <v>3900</v>
      </c>
      <c r="X793" s="6" t="str">
        <f>VLOOKUP(Table1[[#This Row],[Program]],Program!$A$2:$B$269,2,FALSE)</f>
        <v>PRINTING</v>
      </c>
      <c r="Y793" s="6" t="str">
        <f>VLOOKUP(Table1[[#This Row],[2-Digit Object Code]],'Object Codes'!$C$2:$D$861,2,FALSE)</f>
        <v>OTHER BENEFITS</v>
      </c>
    </row>
    <row r="794" spans="1:25" x14ac:dyDescent="0.25">
      <c r="A794" s="1" t="s">
        <v>8</v>
      </c>
      <c r="B794" s="1" t="s">
        <v>9</v>
      </c>
      <c r="C794" s="1" t="s">
        <v>10</v>
      </c>
      <c r="D794" s="1" t="s">
        <v>11</v>
      </c>
      <c r="E794" s="1" t="s">
        <v>175</v>
      </c>
      <c r="F794" s="1" t="s">
        <v>12</v>
      </c>
      <c r="G794" s="1" t="s">
        <v>53</v>
      </c>
      <c r="H794" s="1" t="s">
        <v>109</v>
      </c>
      <c r="I794" s="3">
        <v>3000</v>
      </c>
      <c r="J794" s="3">
        <v>-2000</v>
      </c>
      <c r="K794" s="3">
        <v>1000</v>
      </c>
      <c r="L794" s="3">
        <v>1000</v>
      </c>
      <c r="M794" s="3">
        <v>0</v>
      </c>
      <c r="N794" s="3">
        <v>3000</v>
      </c>
      <c r="O794" s="3">
        <v>0</v>
      </c>
      <c r="P794" s="3">
        <v>3000</v>
      </c>
      <c r="Q794" s="3">
        <v>0</v>
      </c>
      <c r="R794" s="3">
        <v>0</v>
      </c>
      <c r="S794" s="3">
        <v>3000</v>
      </c>
      <c r="T794" s="6">
        <f t="shared" si="36"/>
        <v>0</v>
      </c>
      <c r="U794" s="6">
        <f t="shared" si="37"/>
        <v>2000</v>
      </c>
      <c r="V794" s="9">
        <f t="shared" si="38"/>
        <v>4000</v>
      </c>
      <c r="W794" s="9">
        <f>MID(Table1[[#This Row],[Object]],1,2)*100</f>
        <v>4200</v>
      </c>
      <c r="X794" s="6" t="str">
        <f>VLOOKUP(Table1[[#This Row],[Program]],Program!$A$2:$B$269,2,FALSE)</f>
        <v>PRINTING</v>
      </c>
      <c r="Y794" s="6" t="str">
        <f>VLOOKUP(Table1[[#This Row],[2-Digit Object Code]],'Object Codes'!$C$2:$D$861,2,FALSE)</f>
        <v>BOOK,MAGAZINE&amp;PERIOD-DIST.USE</v>
      </c>
    </row>
    <row r="795" spans="1:25" x14ac:dyDescent="0.25">
      <c r="A795" s="1" t="s">
        <v>8</v>
      </c>
      <c r="B795" s="1" t="s">
        <v>9</v>
      </c>
      <c r="C795" s="1" t="s">
        <v>10</v>
      </c>
      <c r="D795" s="1" t="s">
        <v>11</v>
      </c>
      <c r="E795" s="1" t="s">
        <v>175</v>
      </c>
      <c r="F795" s="1" t="s">
        <v>12</v>
      </c>
      <c r="G795" s="1" t="s">
        <v>55</v>
      </c>
      <c r="H795" s="1" t="s">
        <v>109</v>
      </c>
      <c r="I795" s="3">
        <v>3700</v>
      </c>
      <c r="J795" s="3">
        <v>-3652.77</v>
      </c>
      <c r="K795" s="3">
        <v>47.23</v>
      </c>
      <c r="L795" s="3">
        <v>47.23</v>
      </c>
      <c r="M795" s="3">
        <v>0</v>
      </c>
      <c r="N795" s="3">
        <v>3700</v>
      </c>
      <c r="O795" s="3">
        <v>0</v>
      </c>
      <c r="P795" s="3">
        <v>3700</v>
      </c>
      <c r="Q795" s="3">
        <v>0</v>
      </c>
      <c r="R795" s="3">
        <v>0</v>
      </c>
      <c r="S795" s="3">
        <v>3700</v>
      </c>
      <c r="T795" s="6">
        <f t="shared" si="36"/>
        <v>0</v>
      </c>
      <c r="U795" s="6">
        <f t="shared" si="37"/>
        <v>3652.77</v>
      </c>
      <c r="V795" s="9">
        <f t="shared" si="38"/>
        <v>4000</v>
      </c>
      <c r="W795" s="9">
        <f>MID(Table1[[#This Row],[Object]],1,2)*100</f>
        <v>4400</v>
      </c>
      <c r="X795" s="6" t="str">
        <f>VLOOKUP(Table1[[#This Row],[Program]],Program!$A$2:$B$269,2,FALSE)</f>
        <v>PRINTING</v>
      </c>
      <c r="Y795" s="6" t="str">
        <f>VLOOKUP(Table1[[#This Row],[2-Digit Object Code]],'Object Codes'!$C$2:$D$861,2,FALSE)</f>
        <v>MEDIA AND SOFTWARE-DISTRCT USE</v>
      </c>
    </row>
    <row r="796" spans="1:25" x14ac:dyDescent="0.25">
      <c r="A796" s="1" t="s">
        <v>8</v>
      </c>
      <c r="B796" s="1" t="s">
        <v>9</v>
      </c>
      <c r="C796" s="1" t="s">
        <v>10</v>
      </c>
      <c r="D796" s="1" t="s">
        <v>11</v>
      </c>
      <c r="E796" s="1" t="s">
        <v>175</v>
      </c>
      <c r="F796" s="1" t="s">
        <v>12</v>
      </c>
      <c r="G796" s="1" t="s">
        <v>56</v>
      </c>
      <c r="H796" s="1" t="s">
        <v>109</v>
      </c>
      <c r="I796" s="3">
        <v>94204</v>
      </c>
      <c r="J796" s="3">
        <v>18912.75</v>
      </c>
      <c r="K796" s="3">
        <v>113116.75</v>
      </c>
      <c r="L796" s="3">
        <v>103732.44</v>
      </c>
      <c r="M796" s="3">
        <v>9384.31</v>
      </c>
      <c r="N796" s="3">
        <v>92750</v>
      </c>
      <c r="O796" s="3">
        <v>-1521.78</v>
      </c>
      <c r="P796" s="3">
        <v>91228.22</v>
      </c>
      <c r="Q796" s="3">
        <v>48934.74</v>
      </c>
      <c r="R796" s="3">
        <v>17578.84</v>
      </c>
      <c r="S796" s="3">
        <v>24714.639999999999</v>
      </c>
      <c r="T796" s="6">
        <f t="shared" si="36"/>
        <v>-1454</v>
      </c>
      <c r="U796" s="6">
        <f t="shared" si="37"/>
        <v>-10982.440000000002</v>
      </c>
      <c r="V796" s="9">
        <f t="shared" si="38"/>
        <v>4000</v>
      </c>
      <c r="W796" s="9">
        <f>MID(Table1[[#This Row],[Object]],1,2)*100</f>
        <v>4500</v>
      </c>
      <c r="X796" s="6" t="str">
        <f>VLOOKUP(Table1[[#This Row],[Program]],Program!$A$2:$B$269,2,FALSE)</f>
        <v>PRINTING</v>
      </c>
      <c r="Y796" s="6" t="str">
        <f>VLOOKUP(Table1[[#This Row],[2-Digit Object Code]],'Object Codes'!$C$2:$D$861,2,FALSE)</f>
        <v>NONINSTRUCTIONAL SUPPLIES</v>
      </c>
    </row>
    <row r="797" spans="1:25" x14ac:dyDescent="0.25">
      <c r="A797" s="1" t="s">
        <v>8</v>
      </c>
      <c r="B797" s="1" t="s">
        <v>9</v>
      </c>
      <c r="C797" s="1" t="s">
        <v>10</v>
      </c>
      <c r="D797" s="1" t="s">
        <v>11</v>
      </c>
      <c r="E797" s="1" t="s">
        <v>175</v>
      </c>
      <c r="F797" s="1" t="s">
        <v>12</v>
      </c>
      <c r="G797" s="1" t="s">
        <v>92</v>
      </c>
      <c r="H797" s="1" t="s">
        <v>109</v>
      </c>
      <c r="I797" s="3">
        <v>0</v>
      </c>
      <c r="J797" s="3">
        <v>-13897</v>
      </c>
      <c r="K797" s="3">
        <v>-13897</v>
      </c>
      <c r="L797" s="3">
        <v>-21774.26</v>
      </c>
      <c r="M797" s="3">
        <v>7877.26</v>
      </c>
      <c r="N797" s="3">
        <v>0</v>
      </c>
      <c r="O797" s="3">
        <v>0</v>
      </c>
      <c r="P797" s="3">
        <v>0</v>
      </c>
      <c r="Q797" s="3">
        <v>-5520.03</v>
      </c>
      <c r="R797" s="3">
        <v>0</v>
      </c>
      <c r="S797" s="3">
        <v>5520.03</v>
      </c>
      <c r="T797" s="6">
        <f t="shared" si="36"/>
        <v>0</v>
      </c>
      <c r="U797" s="6">
        <f t="shared" si="37"/>
        <v>21774.26</v>
      </c>
      <c r="V797" s="9">
        <f t="shared" si="38"/>
        <v>4000</v>
      </c>
      <c r="W797" s="9">
        <f>MID(Table1[[#This Row],[Object]],1,2)*100</f>
        <v>4500</v>
      </c>
      <c r="X797" s="6" t="str">
        <f>VLOOKUP(Table1[[#This Row],[Program]],Program!$A$2:$B$269,2,FALSE)</f>
        <v>PRINTING</v>
      </c>
      <c r="Y797" s="6" t="str">
        <f>VLOOKUP(Table1[[#This Row],[2-Digit Object Code]],'Object Codes'!$C$2:$D$861,2,FALSE)</f>
        <v>NONINSTRUCTIONAL SUPPLIES</v>
      </c>
    </row>
    <row r="798" spans="1:25" x14ac:dyDescent="0.25">
      <c r="A798" s="1" t="s">
        <v>8</v>
      </c>
      <c r="B798" s="1" t="s">
        <v>9</v>
      </c>
      <c r="C798" s="1" t="s">
        <v>10</v>
      </c>
      <c r="D798" s="1" t="s">
        <v>11</v>
      </c>
      <c r="E798" s="1" t="s">
        <v>175</v>
      </c>
      <c r="F798" s="1" t="s">
        <v>12</v>
      </c>
      <c r="G798" s="1" t="s">
        <v>57</v>
      </c>
      <c r="H798" s="1" t="s">
        <v>109</v>
      </c>
      <c r="I798" s="3">
        <v>1700</v>
      </c>
      <c r="J798" s="3">
        <v>-1500</v>
      </c>
      <c r="K798" s="3">
        <v>200</v>
      </c>
      <c r="L798" s="3">
        <v>-132.72999999999999</v>
      </c>
      <c r="M798" s="3">
        <v>332.73</v>
      </c>
      <c r="N798" s="3">
        <v>1700</v>
      </c>
      <c r="O798" s="3">
        <v>0</v>
      </c>
      <c r="P798" s="3">
        <v>1700</v>
      </c>
      <c r="Q798" s="3">
        <v>0</v>
      </c>
      <c r="R798" s="3">
        <v>0</v>
      </c>
      <c r="S798" s="3">
        <v>1700</v>
      </c>
      <c r="T798" s="6">
        <f t="shared" si="36"/>
        <v>0</v>
      </c>
      <c r="U798" s="6">
        <f t="shared" si="37"/>
        <v>1832.73</v>
      </c>
      <c r="V798" s="9">
        <f t="shared" si="38"/>
        <v>5000</v>
      </c>
      <c r="W798" s="9">
        <f>MID(Table1[[#This Row],[Object]],1,2)*100</f>
        <v>5100</v>
      </c>
      <c r="X798" s="6" t="str">
        <f>VLOOKUP(Table1[[#This Row],[Program]],Program!$A$2:$B$269,2,FALSE)</f>
        <v>PRINTING</v>
      </c>
      <c r="Y798" s="6" t="str">
        <f>VLOOKUP(Table1[[#This Row],[2-Digit Object Code]],'Object Codes'!$C$2:$D$861,2,FALSE)</f>
        <v>PERSON&amp;CONSULTANT SVC-DIST USE</v>
      </c>
    </row>
    <row r="799" spans="1:25" x14ac:dyDescent="0.25">
      <c r="A799" s="1" t="s">
        <v>8</v>
      </c>
      <c r="B799" s="1" t="s">
        <v>9</v>
      </c>
      <c r="C799" s="1" t="s">
        <v>10</v>
      </c>
      <c r="D799" s="1" t="s">
        <v>11</v>
      </c>
      <c r="E799" s="1" t="s">
        <v>175</v>
      </c>
      <c r="F799" s="1" t="s">
        <v>12</v>
      </c>
      <c r="G799" s="1" t="s">
        <v>176</v>
      </c>
      <c r="H799" s="1" t="s">
        <v>109</v>
      </c>
      <c r="I799" s="3">
        <v>0</v>
      </c>
      <c r="J799" s="3">
        <v>0</v>
      </c>
      <c r="K799" s="3">
        <v>0</v>
      </c>
      <c r="L799" s="3">
        <v>-216</v>
      </c>
      <c r="M799" s="3">
        <v>216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6">
        <f t="shared" si="36"/>
        <v>0</v>
      </c>
      <c r="U799" s="6">
        <f t="shared" si="37"/>
        <v>216</v>
      </c>
      <c r="V799" s="9">
        <f t="shared" si="38"/>
        <v>5000</v>
      </c>
      <c r="W799" s="9">
        <f>MID(Table1[[#This Row],[Object]],1,2)*100</f>
        <v>5100</v>
      </c>
      <c r="X799" s="6" t="str">
        <f>VLOOKUP(Table1[[#This Row],[Program]],Program!$A$2:$B$269,2,FALSE)</f>
        <v>PRINTING</v>
      </c>
      <c r="Y799" s="6" t="str">
        <f>VLOOKUP(Table1[[#This Row],[2-Digit Object Code]],'Object Codes'!$C$2:$D$861,2,FALSE)</f>
        <v>PERSON&amp;CONSULTANT SVC-DIST USE</v>
      </c>
    </row>
    <row r="800" spans="1:25" x14ac:dyDescent="0.25">
      <c r="A800" s="1" t="s">
        <v>8</v>
      </c>
      <c r="B800" s="1" t="s">
        <v>9</v>
      </c>
      <c r="C800" s="1" t="s">
        <v>10</v>
      </c>
      <c r="D800" s="1" t="s">
        <v>11</v>
      </c>
      <c r="E800" s="1" t="s">
        <v>175</v>
      </c>
      <c r="F800" s="1" t="s">
        <v>12</v>
      </c>
      <c r="G800" s="1" t="s">
        <v>58</v>
      </c>
      <c r="H800" s="1" t="s">
        <v>109</v>
      </c>
      <c r="I800" s="3">
        <v>0</v>
      </c>
      <c r="J800" s="3">
        <v>999</v>
      </c>
      <c r="K800" s="3">
        <v>999</v>
      </c>
      <c r="L800" s="3">
        <v>811.75</v>
      </c>
      <c r="M800" s="3">
        <v>187.25</v>
      </c>
      <c r="N800" s="3">
        <v>500</v>
      </c>
      <c r="O800" s="3">
        <v>0</v>
      </c>
      <c r="P800" s="3">
        <v>500</v>
      </c>
      <c r="Q800" s="3">
        <v>130</v>
      </c>
      <c r="R800" s="3">
        <v>0</v>
      </c>
      <c r="S800" s="3">
        <v>370</v>
      </c>
      <c r="T800" s="6">
        <f t="shared" si="36"/>
        <v>500</v>
      </c>
      <c r="U800" s="6">
        <f t="shared" si="37"/>
        <v>-311.75</v>
      </c>
      <c r="V800" s="9">
        <f t="shared" si="38"/>
        <v>5000</v>
      </c>
      <c r="W800" s="9">
        <f>MID(Table1[[#This Row],[Object]],1,2)*100</f>
        <v>5200</v>
      </c>
      <c r="X800" s="6" t="str">
        <f>VLOOKUP(Table1[[#This Row],[Program]],Program!$A$2:$B$269,2,FALSE)</f>
        <v>PRINTING</v>
      </c>
      <c r="Y800" s="6" t="str">
        <f>VLOOKUP(Table1[[#This Row],[2-Digit Object Code]],'Object Codes'!$C$2:$D$861,2,FALSE)</f>
        <v>TRAVEL &amp; CONFERENCE EXPENSES</v>
      </c>
    </row>
    <row r="801" spans="1:25" x14ac:dyDescent="0.25">
      <c r="A801" s="1" t="s">
        <v>8</v>
      </c>
      <c r="B801" s="1" t="s">
        <v>9</v>
      </c>
      <c r="C801" s="1" t="s">
        <v>10</v>
      </c>
      <c r="D801" s="1" t="s">
        <v>11</v>
      </c>
      <c r="E801" s="1" t="s">
        <v>175</v>
      </c>
      <c r="F801" s="1" t="s">
        <v>12</v>
      </c>
      <c r="G801" s="1" t="s">
        <v>63</v>
      </c>
      <c r="H801" s="1" t="s">
        <v>109</v>
      </c>
      <c r="I801" s="3">
        <v>125</v>
      </c>
      <c r="J801" s="3">
        <v>0</v>
      </c>
      <c r="K801" s="3">
        <v>125</v>
      </c>
      <c r="L801" s="3">
        <v>0</v>
      </c>
      <c r="M801" s="3">
        <v>125</v>
      </c>
      <c r="N801" s="3">
        <v>124</v>
      </c>
      <c r="O801" s="3">
        <v>0</v>
      </c>
      <c r="P801" s="3">
        <v>124</v>
      </c>
      <c r="Q801" s="3">
        <v>0</v>
      </c>
      <c r="R801" s="3">
        <v>0</v>
      </c>
      <c r="S801" s="3">
        <v>124</v>
      </c>
      <c r="T801" s="6">
        <f t="shared" si="36"/>
        <v>-1</v>
      </c>
      <c r="U801" s="6">
        <f t="shared" si="37"/>
        <v>124</v>
      </c>
      <c r="V801" s="9">
        <f t="shared" si="38"/>
        <v>5000</v>
      </c>
      <c r="W801" s="9">
        <f>MID(Table1[[#This Row],[Object]],1,2)*100</f>
        <v>5300</v>
      </c>
      <c r="X801" s="6" t="str">
        <f>VLOOKUP(Table1[[#This Row],[Program]],Program!$A$2:$B$269,2,FALSE)</f>
        <v>PRINTING</v>
      </c>
      <c r="Y801" s="6" t="str">
        <f>VLOOKUP(Table1[[#This Row],[2-Digit Object Code]],'Object Codes'!$C$2:$D$861,2,FALSE)</f>
        <v>POST/DUES/MEMBERSHIPS-DIST.USE</v>
      </c>
    </row>
    <row r="802" spans="1:25" x14ac:dyDescent="0.25">
      <c r="A802" s="1" t="s">
        <v>8</v>
      </c>
      <c r="B802" s="1" t="s">
        <v>9</v>
      </c>
      <c r="C802" s="1" t="s">
        <v>10</v>
      </c>
      <c r="D802" s="1" t="s">
        <v>11</v>
      </c>
      <c r="E802" s="1" t="s">
        <v>175</v>
      </c>
      <c r="F802" s="1" t="s">
        <v>12</v>
      </c>
      <c r="G802" s="1" t="s">
        <v>170</v>
      </c>
      <c r="H802" s="1" t="s">
        <v>109</v>
      </c>
      <c r="I802" s="3">
        <v>0</v>
      </c>
      <c r="J802" s="3">
        <v>1153.68</v>
      </c>
      <c r="K802" s="3">
        <v>1153.68</v>
      </c>
      <c r="L802" s="3">
        <v>1142.4000000000001</v>
      </c>
      <c r="M802" s="3">
        <v>11.28</v>
      </c>
      <c r="N802" s="3">
        <v>1154</v>
      </c>
      <c r="O802" s="3">
        <v>0</v>
      </c>
      <c r="P802" s="3">
        <v>1154</v>
      </c>
      <c r="Q802" s="3">
        <v>0</v>
      </c>
      <c r="R802" s="3">
        <v>0</v>
      </c>
      <c r="S802" s="3">
        <v>1154</v>
      </c>
      <c r="T802" s="6">
        <f t="shared" si="36"/>
        <v>1154</v>
      </c>
      <c r="U802" s="6">
        <f t="shared" si="37"/>
        <v>11.599999999999909</v>
      </c>
      <c r="V802" s="9">
        <f t="shared" si="38"/>
        <v>5000</v>
      </c>
      <c r="W802" s="9">
        <f>MID(Table1[[#This Row],[Object]],1,2)*100</f>
        <v>5500</v>
      </c>
      <c r="X802" s="6" t="str">
        <f>VLOOKUP(Table1[[#This Row],[Program]],Program!$A$2:$B$269,2,FALSE)</f>
        <v>PRINTING</v>
      </c>
      <c r="Y802" s="6" t="str">
        <f>VLOOKUP(Table1[[#This Row],[2-Digit Object Code]],'Object Codes'!$C$2:$D$861,2,FALSE)</f>
        <v>UTILITIES &amp; HOUSEKEEP-DIST.USE</v>
      </c>
    </row>
    <row r="803" spans="1:25" x14ac:dyDescent="0.25">
      <c r="A803" s="1" t="s">
        <v>8</v>
      </c>
      <c r="B803" s="1" t="s">
        <v>9</v>
      </c>
      <c r="C803" s="1" t="s">
        <v>10</v>
      </c>
      <c r="D803" s="1" t="s">
        <v>11</v>
      </c>
      <c r="E803" s="1" t="s">
        <v>175</v>
      </c>
      <c r="F803" s="1" t="s">
        <v>12</v>
      </c>
      <c r="G803" s="1" t="s">
        <v>149</v>
      </c>
      <c r="H803" s="1" t="s">
        <v>109</v>
      </c>
      <c r="I803" s="3">
        <v>3700</v>
      </c>
      <c r="J803" s="3">
        <v>0</v>
      </c>
      <c r="K803" s="3">
        <v>3700</v>
      </c>
      <c r="L803" s="3">
        <v>3457.49</v>
      </c>
      <c r="M803" s="3">
        <v>242.51</v>
      </c>
      <c r="N803" s="3">
        <v>3700</v>
      </c>
      <c r="O803" s="3">
        <v>0</v>
      </c>
      <c r="P803" s="3">
        <v>3700</v>
      </c>
      <c r="Q803" s="3">
        <v>1391.15</v>
      </c>
      <c r="R803" s="3">
        <v>1308.8499999999999</v>
      </c>
      <c r="S803" s="3">
        <v>1000</v>
      </c>
      <c r="T803" s="6">
        <f t="shared" si="36"/>
        <v>0</v>
      </c>
      <c r="U803" s="6">
        <f t="shared" si="37"/>
        <v>242.51000000000022</v>
      </c>
      <c r="V803" s="9">
        <f t="shared" si="38"/>
        <v>5000</v>
      </c>
      <c r="W803" s="9">
        <f>MID(Table1[[#This Row],[Object]],1,2)*100</f>
        <v>5500</v>
      </c>
      <c r="X803" s="6" t="str">
        <f>VLOOKUP(Table1[[#This Row],[Program]],Program!$A$2:$B$269,2,FALSE)</f>
        <v>PRINTING</v>
      </c>
      <c r="Y803" s="6" t="str">
        <f>VLOOKUP(Table1[[#This Row],[2-Digit Object Code]],'Object Codes'!$C$2:$D$861,2,FALSE)</f>
        <v>UTILITIES &amp; HOUSEKEEP-DIST.USE</v>
      </c>
    </row>
    <row r="804" spans="1:25" x14ac:dyDescent="0.25">
      <c r="A804" s="1" t="s">
        <v>8</v>
      </c>
      <c r="B804" s="1" t="s">
        <v>9</v>
      </c>
      <c r="C804" s="1" t="s">
        <v>10</v>
      </c>
      <c r="D804" s="1" t="s">
        <v>11</v>
      </c>
      <c r="E804" s="1" t="s">
        <v>175</v>
      </c>
      <c r="F804" s="1" t="s">
        <v>12</v>
      </c>
      <c r="G804" s="1" t="s">
        <v>67</v>
      </c>
      <c r="H804" s="1" t="s">
        <v>109</v>
      </c>
      <c r="I804" s="3">
        <v>61312</v>
      </c>
      <c r="J804" s="3">
        <v>0</v>
      </c>
      <c r="K804" s="3">
        <v>61312</v>
      </c>
      <c r="L804" s="3">
        <v>61991.28</v>
      </c>
      <c r="M804" s="3">
        <v>-679.28</v>
      </c>
      <c r="N804" s="3">
        <v>61312</v>
      </c>
      <c r="O804" s="3">
        <v>0</v>
      </c>
      <c r="P804" s="3">
        <v>61312</v>
      </c>
      <c r="Q804" s="3">
        <v>20474.28</v>
      </c>
      <c r="R804" s="3">
        <v>20925.84</v>
      </c>
      <c r="S804" s="3">
        <v>19911.88</v>
      </c>
      <c r="T804" s="6">
        <f t="shared" si="36"/>
        <v>0</v>
      </c>
      <c r="U804" s="6">
        <f t="shared" si="37"/>
        <v>-679.27999999999884</v>
      </c>
      <c r="V804" s="9">
        <f t="shared" si="38"/>
        <v>5000</v>
      </c>
      <c r="W804" s="9">
        <f>MID(Table1[[#This Row],[Object]],1,2)*100</f>
        <v>5600</v>
      </c>
      <c r="X804" s="6" t="str">
        <f>VLOOKUP(Table1[[#This Row],[Program]],Program!$A$2:$B$269,2,FALSE)</f>
        <v>PRINTING</v>
      </c>
      <c r="Y804" s="6" t="str">
        <f>VLOOKUP(Table1[[#This Row],[2-Digit Object Code]],'Object Codes'!$C$2:$D$861,2,FALSE)</f>
        <v>RENTS,LEASES&amp;REPAIRS-DIST.USE</v>
      </c>
    </row>
    <row r="805" spans="1:25" x14ac:dyDescent="0.25">
      <c r="A805" s="1" t="s">
        <v>8</v>
      </c>
      <c r="B805" s="1" t="s">
        <v>9</v>
      </c>
      <c r="C805" s="1" t="s">
        <v>10</v>
      </c>
      <c r="D805" s="1" t="s">
        <v>11</v>
      </c>
      <c r="E805" s="1" t="s">
        <v>175</v>
      </c>
      <c r="F805" s="1" t="s">
        <v>12</v>
      </c>
      <c r="G805" s="1" t="s">
        <v>137</v>
      </c>
      <c r="H805" s="1" t="s">
        <v>109</v>
      </c>
      <c r="I805" s="3">
        <v>6000</v>
      </c>
      <c r="J805" s="3">
        <v>-6000</v>
      </c>
      <c r="K805" s="3">
        <v>0</v>
      </c>
      <c r="L805" s="3">
        <v>0</v>
      </c>
      <c r="M805" s="3">
        <v>0</v>
      </c>
      <c r="N805" s="3">
        <v>6000</v>
      </c>
      <c r="O805" s="3">
        <v>0</v>
      </c>
      <c r="P805" s="3">
        <v>6000</v>
      </c>
      <c r="Q805" s="3">
        <v>0</v>
      </c>
      <c r="R805" s="3">
        <v>0</v>
      </c>
      <c r="S805" s="3">
        <v>6000</v>
      </c>
      <c r="T805" s="6">
        <f t="shared" si="36"/>
        <v>0</v>
      </c>
      <c r="U805" s="6">
        <f t="shared" si="37"/>
        <v>6000</v>
      </c>
      <c r="V805" s="9">
        <f t="shared" si="38"/>
        <v>5000</v>
      </c>
      <c r="W805" s="9">
        <f>MID(Table1[[#This Row],[Object]],1,2)*100</f>
        <v>5600</v>
      </c>
      <c r="X805" s="6" t="str">
        <f>VLOOKUP(Table1[[#This Row],[Program]],Program!$A$2:$B$269,2,FALSE)</f>
        <v>PRINTING</v>
      </c>
      <c r="Y805" s="6" t="str">
        <f>VLOOKUP(Table1[[#This Row],[2-Digit Object Code]],'Object Codes'!$C$2:$D$861,2,FALSE)</f>
        <v>RENTS,LEASES&amp;REPAIRS-DIST.USE</v>
      </c>
    </row>
    <row r="806" spans="1:25" x14ac:dyDescent="0.25">
      <c r="A806" s="1" t="s">
        <v>8</v>
      </c>
      <c r="B806" s="1" t="s">
        <v>9</v>
      </c>
      <c r="C806" s="1" t="s">
        <v>10</v>
      </c>
      <c r="D806" s="1" t="s">
        <v>11</v>
      </c>
      <c r="E806" s="1" t="s">
        <v>175</v>
      </c>
      <c r="F806" s="1" t="s">
        <v>12</v>
      </c>
      <c r="G806" s="1" t="s">
        <v>105</v>
      </c>
      <c r="H806" s="1" t="s">
        <v>109</v>
      </c>
      <c r="I806" s="3">
        <v>50436</v>
      </c>
      <c r="J806" s="3">
        <v>0</v>
      </c>
      <c r="K806" s="3">
        <v>50436</v>
      </c>
      <c r="L806" s="3">
        <v>32562.560000000001</v>
      </c>
      <c r="M806" s="3">
        <v>17873.439999999999</v>
      </c>
      <c r="N806" s="3">
        <v>50436</v>
      </c>
      <c r="O806" s="3">
        <v>0</v>
      </c>
      <c r="P806" s="3">
        <v>50436</v>
      </c>
      <c r="Q806" s="3">
        <v>6171.79</v>
      </c>
      <c r="R806" s="3">
        <v>44264.21</v>
      </c>
      <c r="S806" s="3">
        <v>0</v>
      </c>
      <c r="T806" s="6">
        <f t="shared" si="36"/>
        <v>0</v>
      </c>
      <c r="U806" s="6">
        <f t="shared" si="37"/>
        <v>17873.439999999999</v>
      </c>
      <c r="V806" s="9">
        <f t="shared" si="38"/>
        <v>5000</v>
      </c>
      <c r="W806" s="9">
        <f>MID(Table1[[#This Row],[Object]],1,2)*100</f>
        <v>5600</v>
      </c>
      <c r="X806" s="6" t="str">
        <f>VLOOKUP(Table1[[#This Row],[Program]],Program!$A$2:$B$269,2,FALSE)</f>
        <v>PRINTING</v>
      </c>
      <c r="Y806" s="6" t="str">
        <f>VLOOKUP(Table1[[#This Row],[2-Digit Object Code]],'Object Codes'!$C$2:$D$861,2,FALSE)</f>
        <v>RENTS,LEASES&amp;REPAIRS-DIST.USE</v>
      </c>
    </row>
    <row r="807" spans="1:25" x14ac:dyDescent="0.25">
      <c r="A807" s="1" t="s">
        <v>8</v>
      </c>
      <c r="B807" s="1" t="s">
        <v>9</v>
      </c>
      <c r="C807" s="1" t="s">
        <v>10</v>
      </c>
      <c r="D807" s="1" t="s">
        <v>11</v>
      </c>
      <c r="E807" s="1" t="s">
        <v>175</v>
      </c>
      <c r="F807" s="1" t="s">
        <v>12</v>
      </c>
      <c r="G807" s="1" t="s">
        <v>138</v>
      </c>
      <c r="H807" s="1" t="s">
        <v>109</v>
      </c>
      <c r="I807" s="3">
        <v>0</v>
      </c>
      <c r="J807" s="3">
        <v>7760.59</v>
      </c>
      <c r="K807" s="3">
        <v>7760.59</v>
      </c>
      <c r="L807" s="3">
        <v>7760.59</v>
      </c>
      <c r="M807" s="3">
        <v>0</v>
      </c>
      <c r="N807" s="3">
        <v>3600</v>
      </c>
      <c r="O807" s="3">
        <v>0</v>
      </c>
      <c r="P807" s="3">
        <v>3600</v>
      </c>
      <c r="Q807" s="3">
        <v>0</v>
      </c>
      <c r="R807" s="3">
        <v>0</v>
      </c>
      <c r="S807" s="3">
        <v>3600</v>
      </c>
      <c r="T807" s="6">
        <f t="shared" si="36"/>
        <v>3600</v>
      </c>
      <c r="U807" s="6">
        <f t="shared" si="37"/>
        <v>-4160.59</v>
      </c>
      <c r="V807" s="9">
        <f t="shared" si="38"/>
        <v>5000</v>
      </c>
      <c r="W807" s="9">
        <f>MID(Table1[[#This Row],[Object]],1,2)*100</f>
        <v>5600</v>
      </c>
      <c r="X807" s="6" t="str">
        <f>VLOOKUP(Table1[[#This Row],[Program]],Program!$A$2:$B$269,2,FALSE)</f>
        <v>PRINTING</v>
      </c>
      <c r="Y807" s="6" t="str">
        <f>VLOOKUP(Table1[[#This Row],[2-Digit Object Code]],'Object Codes'!$C$2:$D$861,2,FALSE)</f>
        <v>RENTS,LEASES&amp;REPAIRS-DIST.USE</v>
      </c>
    </row>
    <row r="808" spans="1:25" x14ac:dyDescent="0.25">
      <c r="A808" s="1" t="s">
        <v>8</v>
      </c>
      <c r="B808" s="1" t="s">
        <v>9</v>
      </c>
      <c r="C808" s="1" t="s">
        <v>10</v>
      </c>
      <c r="D808" s="1" t="s">
        <v>11</v>
      </c>
      <c r="E808" s="1" t="s">
        <v>175</v>
      </c>
      <c r="F808" s="1" t="s">
        <v>12</v>
      </c>
      <c r="G808" s="1" t="s">
        <v>106</v>
      </c>
      <c r="H808" s="1" t="s">
        <v>109</v>
      </c>
      <c r="I808" s="3">
        <v>2005</v>
      </c>
      <c r="J808" s="3">
        <v>2500</v>
      </c>
      <c r="K808" s="3">
        <v>4505</v>
      </c>
      <c r="L808" s="3">
        <v>3916.9</v>
      </c>
      <c r="M808" s="3">
        <v>588.1</v>
      </c>
      <c r="N808" s="3">
        <v>2005</v>
      </c>
      <c r="O808" s="3">
        <v>0</v>
      </c>
      <c r="P808" s="3">
        <v>2005</v>
      </c>
      <c r="Q808" s="3">
        <v>694</v>
      </c>
      <c r="R808" s="3">
        <v>1006</v>
      </c>
      <c r="S808" s="3">
        <v>305</v>
      </c>
      <c r="T808" s="6">
        <f t="shared" si="36"/>
        <v>0</v>
      </c>
      <c r="U808" s="6">
        <f t="shared" si="37"/>
        <v>-1911.9</v>
      </c>
      <c r="V808" s="9">
        <f t="shared" si="38"/>
        <v>5000</v>
      </c>
      <c r="W808" s="9">
        <f>MID(Table1[[#This Row],[Object]],1,2)*100</f>
        <v>5600</v>
      </c>
      <c r="X808" s="6" t="str">
        <f>VLOOKUP(Table1[[#This Row],[Program]],Program!$A$2:$B$269,2,FALSE)</f>
        <v>PRINTING</v>
      </c>
      <c r="Y808" s="6" t="str">
        <f>VLOOKUP(Table1[[#This Row],[2-Digit Object Code]],'Object Codes'!$C$2:$D$861,2,FALSE)</f>
        <v>RENTS,LEASES&amp;REPAIRS-DIST.USE</v>
      </c>
    </row>
    <row r="809" spans="1:25" x14ac:dyDescent="0.25">
      <c r="A809" s="1" t="s">
        <v>8</v>
      </c>
      <c r="B809" s="1" t="s">
        <v>9</v>
      </c>
      <c r="C809" s="1" t="s">
        <v>10</v>
      </c>
      <c r="D809" s="1" t="s">
        <v>11</v>
      </c>
      <c r="E809" s="1" t="s">
        <v>175</v>
      </c>
      <c r="F809" s="1" t="s">
        <v>12</v>
      </c>
      <c r="G809" s="1" t="s">
        <v>69</v>
      </c>
      <c r="H809" s="1" t="s">
        <v>109</v>
      </c>
      <c r="I809" s="3">
        <v>800</v>
      </c>
      <c r="J809" s="3">
        <v>0</v>
      </c>
      <c r="K809" s="3">
        <v>800</v>
      </c>
      <c r="L809" s="3">
        <v>750</v>
      </c>
      <c r="M809" s="3">
        <v>50</v>
      </c>
      <c r="N809" s="3">
        <v>800</v>
      </c>
      <c r="O809" s="3">
        <v>0</v>
      </c>
      <c r="P809" s="3">
        <v>800</v>
      </c>
      <c r="Q809" s="3">
        <v>0</v>
      </c>
      <c r="R809" s="3">
        <v>0</v>
      </c>
      <c r="S809" s="3">
        <v>800</v>
      </c>
      <c r="T809" s="6">
        <f t="shared" si="36"/>
        <v>0</v>
      </c>
      <c r="U809" s="6">
        <f t="shared" si="37"/>
        <v>50</v>
      </c>
      <c r="V809" s="9">
        <f t="shared" si="38"/>
        <v>5000</v>
      </c>
      <c r="W809" s="9">
        <f>MID(Table1[[#This Row],[Object]],1,2)*100</f>
        <v>5800</v>
      </c>
      <c r="X809" s="6" t="str">
        <f>VLOOKUP(Table1[[#This Row],[Program]],Program!$A$2:$B$269,2,FALSE)</f>
        <v>PRINTING</v>
      </c>
      <c r="Y809" s="6" t="str">
        <f>VLOOKUP(Table1[[#This Row],[2-Digit Object Code]],'Object Codes'!$C$2:$D$861,2,FALSE)</f>
        <v>OTHER OPERATING EXP-DIST. USE</v>
      </c>
    </row>
    <row r="810" spans="1:25" x14ac:dyDescent="0.25">
      <c r="A810" s="1" t="s">
        <v>8</v>
      </c>
      <c r="B810" s="1" t="s">
        <v>9</v>
      </c>
      <c r="C810" s="1" t="s">
        <v>10</v>
      </c>
      <c r="D810" s="1" t="s">
        <v>11</v>
      </c>
      <c r="E810" s="1" t="s">
        <v>175</v>
      </c>
      <c r="F810" s="1" t="s">
        <v>12</v>
      </c>
      <c r="G810" s="1" t="s">
        <v>108</v>
      </c>
      <c r="H810" s="1" t="s">
        <v>109</v>
      </c>
      <c r="I810" s="3">
        <v>5500</v>
      </c>
      <c r="J810" s="3">
        <v>-4976.25</v>
      </c>
      <c r="K810" s="3">
        <v>523.75</v>
      </c>
      <c r="L810" s="3">
        <v>523.75</v>
      </c>
      <c r="M810" s="3">
        <v>0</v>
      </c>
      <c r="N810" s="3">
        <v>1900</v>
      </c>
      <c r="O810" s="3">
        <v>0</v>
      </c>
      <c r="P810" s="3">
        <v>1900</v>
      </c>
      <c r="Q810" s="3">
        <v>0</v>
      </c>
      <c r="R810" s="3">
        <v>0</v>
      </c>
      <c r="S810" s="3">
        <v>1900</v>
      </c>
      <c r="T810" s="6">
        <f t="shared" si="36"/>
        <v>-3600</v>
      </c>
      <c r="U810" s="6">
        <f t="shared" si="37"/>
        <v>1376.25</v>
      </c>
      <c r="V810" s="9">
        <f t="shared" si="38"/>
        <v>6000</v>
      </c>
      <c r="W810" s="9">
        <f>MID(Table1[[#This Row],[Object]],1,2)*100</f>
        <v>6400</v>
      </c>
      <c r="X810" s="6" t="str">
        <f>VLOOKUP(Table1[[#This Row],[Program]],Program!$A$2:$B$269,2,FALSE)</f>
        <v>PRINTING</v>
      </c>
      <c r="Y810" s="6" t="str">
        <f>VLOOKUP(Table1[[#This Row],[2-Digit Object Code]],'Object Codes'!$C$2:$D$861,2,FALSE)</f>
        <v>EQUIP/FURNITURE (EXCLD COMPTR)</v>
      </c>
    </row>
    <row r="811" spans="1:25" x14ac:dyDescent="0.25">
      <c r="A811" s="1" t="s">
        <v>8</v>
      </c>
      <c r="B811" s="1" t="s">
        <v>9</v>
      </c>
      <c r="C811" s="1" t="s">
        <v>10</v>
      </c>
      <c r="D811" s="1" t="s">
        <v>11</v>
      </c>
      <c r="E811" s="1" t="s">
        <v>175</v>
      </c>
      <c r="F811" s="1" t="s">
        <v>12</v>
      </c>
      <c r="G811" s="1" t="s">
        <v>70</v>
      </c>
      <c r="H811" s="1" t="s">
        <v>109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1521.78</v>
      </c>
      <c r="P811" s="3">
        <v>1521.78</v>
      </c>
      <c r="Q811" s="3">
        <v>25.32</v>
      </c>
      <c r="R811" s="3">
        <v>1496.46</v>
      </c>
      <c r="S811" s="3">
        <v>0</v>
      </c>
      <c r="T811" s="6">
        <f t="shared" si="36"/>
        <v>0</v>
      </c>
      <c r="U811" s="6">
        <f t="shared" si="37"/>
        <v>0</v>
      </c>
      <c r="V811" s="9">
        <f t="shared" si="38"/>
        <v>6000</v>
      </c>
      <c r="W811" s="9">
        <f>MID(Table1[[#This Row],[Object]],1,2)*100</f>
        <v>6400</v>
      </c>
      <c r="X811" s="6" t="str">
        <f>VLOOKUP(Table1[[#This Row],[Program]],Program!$A$2:$B$269,2,FALSE)</f>
        <v>PRINTING</v>
      </c>
      <c r="Y811" s="6" t="str">
        <f>VLOOKUP(Table1[[#This Row],[2-Digit Object Code]],'Object Codes'!$C$2:$D$861,2,FALSE)</f>
        <v>EQUIP/FURNITURE (EXCLD COMPTR)</v>
      </c>
    </row>
    <row r="812" spans="1:25" x14ac:dyDescent="0.25">
      <c r="A812" s="1" t="s">
        <v>8</v>
      </c>
      <c r="B812" s="1" t="s">
        <v>9</v>
      </c>
      <c r="C812" s="1" t="s">
        <v>10</v>
      </c>
      <c r="D812" s="1" t="s">
        <v>11</v>
      </c>
      <c r="E812" s="1" t="s">
        <v>177</v>
      </c>
      <c r="F812" s="1" t="s">
        <v>12</v>
      </c>
      <c r="G812" s="1" t="s">
        <v>56</v>
      </c>
      <c r="H812" s="1" t="s">
        <v>109</v>
      </c>
      <c r="I812" s="3">
        <v>10000</v>
      </c>
      <c r="J812" s="3">
        <v>0</v>
      </c>
      <c r="K812" s="3">
        <v>10000</v>
      </c>
      <c r="L812" s="3">
        <v>7578.54</v>
      </c>
      <c r="M812" s="3">
        <v>2421.46</v>
      </c>
      <c r="N812" s="3">
        <v>10000</v>
      </c>
      <c r="O812" s="3">
        <v>0</v>
      </c>
      <c r="P812" s="3">
        <v>10000</v>
      </c>
      <c r="Q812" s="3">
        <v>3199.62</v>
      </c>
      <c r="R812" s="3">
        <v>2745.48</v>
      </c>
      <c r="S812" s="3">
        <v>4054.9</v>
      </c>
      <c r="T812" s="6">
        <f t="shared" si="36"/>
        <v>0</v>
      </c>
      <c r="U812" s="6">
        <f t="shared" si="37"/>
        <v>2421.46</v>
      </c>
      <c r="V812" s="9">
        <f t="shared" si="38"/>
        <v>4000</v>
      </c>
      <c r="W812" s="9">
        <f>MID(Table1[[#This Row],[Object]],1,2)*100</f>
        <v>4500</v>
      </c>
      <c r="X812" s="6" t="str">
        <f>VLOOKUP(Table1[[#This Row],[Program]],Program!$A$2:$B$269,2,FALSE)</f>
        <v>GEN.SUPPLIES &amp; SERVICES</v>
      </c>
      <c r="Y812" s="6" t="str">
        <f>VLOOKUP(Table1[[#This Row],[2-Digit Object Code]],'Object Codes'!$C$2:$D$861,2,FALSE)</f>
        <v>NONINSTRUCTIONAL SUPPLIES</v>
      </c>
    </row>
    <row r="813" spans="1:25" x14ac:dyDescent="0.25">
      <c r="A813" s="1" t="s">
        <v>8</v>
      </c>
      <c r="B813" s="1" t="s">
        <v>9</v>
      </c>
      <c r="C813" s="1" t="s">
        <v>10</v>
      </c>
      <c r="D813" s="1" t="s">
        <v>11</v>
      </c>
      <c r="E813" s="1" t="s">
        <v>177</v>
      </c>
      <c r="F813" s="1" t="s">
        <v>12</v>
      </c>
      <c r="G813" s="1" t="s">
        <v>57</v>
      </c>
      <c r="H813" s="1" t="s">
        <v>109</v>
      </c>
      <c r="I813" s="3">
        <v>1000</v>
      </c>
      <c r="J813" s="3">
        <v>0</v>
      </c>
      <c r="K813" s="3">
        <v>1000</v>
      </c>
      <c r="L813" s="3">
        <v>742.5</v>
      </c>
      <c r="M813" s="3">
        <v>257.5</v>
      </c>
      <c r="N813" s="3">
        <v>1000</v>
      </c>
      <c r="O813" s="3">
        <v>0</v>
      </c>
      <c r="P813" s="3">
        <v>1000</v>
      </c>
      <c r="Q813" s="3">
        <v>0</v>
      </c>
      <c r="R813" s="3">
        <v>750</v>
      </c>
      <c r="S813" s="3">
        <v>250</v>
      </c>
      <c r="T813" s="6">
        <f t="shared" si="36"/>
        <v>0</v>
      </c>
      <c r="U813" s="6">
        <f t="shared" si="37"/>
        <v>257.5</v>
      </c>
      <c r="V813" s="9">
        <f t="shared" si="38"/>
        <v>5000</v>
      </c>
      <c r="W813" s="9">
        <f>MID(Table1[[#This Row],[Object]],1,2)*100</f>
        <v>5100</v>
      </c>
      <c r="X813" s="6" t="str">
        <f>VLOOKUP(Table1[[#This Row],[Program]],Program!$A$2:$B$269,2,FALSE)</f>
        <v>GEN.SUPPLIES &amp; SERVICES</v>
      </c>
      <c r="Y813" s="6" t="str">
        <f>VLOOKUP(Table1[[#This Row],[2-Digit Object Code]],'Object Codes'!$C$2:$D$861,2,FALSE)</f>
        <v>PERSON&amp;CONSULTANT SVC-DIST USE</v>
      </c>
    </row>
    <row r="814" spans="1:25" x14ac:dyDescent="0.25">
      <c r="A814" s="1" t="s">
        <v>8</v>
      </c>
      <c r="B814" s="1" t="s">
        <v>9</v>
      </c>
      <c r="C814" s="1" t="s">
        <v>10</v>
      </c>
      <c r="D814" s="1" t="s">
        <v>11</v>
      </c>
      <c r="E814" s="1" t="s">
        <v>177</v>
      </c>
      <c r="F814" s="1" t="s">
        <v>12</v>
      </c>
      <c r="G814" s="1" t="s">
        <v>64</v>
      </c>
      <c r="H814" s="1" t="s">
        <v>109</v>
      </c>
      <c r="I814" s="3">
        <v>25000</v>
      </c>
      <c r="J814" s="3">
        <v>-1500</v>
      </c>
      <c r="K814" s="3">
        <v>23500</v>
      </c>
      <c r="L814" s="3">
        <v>16395.48</v>
      </c>
      <c r="M814" s="3">
        <v>7104.52</v>
      </c>
      <c r="N814" s="3">
        <v>23500</v>
      </c>
      <c r="O814" s="3">
        <v>0</v>
      </c>
      <c r="P814" s="3">
        <v>23500</v>
      </c>
      <c r="Q814" s="3">
        <v>12870.32</v>
      </c>
      <c r="R814" s="3">
        <v>6212.29</v>
      </c>
      <c r="S814" s="3">
        <v>4417.3900000000003</v>
      </c>
      <c r="T814" s="6">
        <f t="shared" si="36"/>
        <v>-1500</v>
      </c>
      <c r="U814" s="6">
        <f t="shared" si="37"/>
        <v>7104.52</v>
      </c>
      <c r="V814" s="9">
        <f t="shared" si="38"/>
        <v>5000</v>
      </c>
      <c r="W814" s="9">
        <f>MID(Table1[[#This Row],[Object]],1,2)*100</f>
        <v>5300</v>
      </c>
      <c r="X814" s="6" t="str">
        <f>VLOOKUP(Table1[[#This Row],[Program]],Program!$A$2:$B$269,2,FALSE)</f>
        <v>GEN.SUPPLIES &amp; SERVICES</v>
      </c>
      <c r="Y814" s="6" t="str">
        <f>VLOOKUP(Table1[[#This Row],[2-Digit Object Code]],'Object Codes'!$C$2:$D$861,2,FALSE)</f>
        <v>POST/DUES/MEMBERSHIPS-DIST.USE</v>
      </c>
    </row>
    <row r="815" spans="1:25" x14ac:dyDescent="0.25">
      <c r="A815" s="1" t="s">
        <v>8</v>
      </c>
      <c r="B815" s="1" t="s">
        <v>9</v>
      </c>
      <c r="C815" s="1" t="s">
        <v>10</v>
      </c>
      <c r="D815" s="1" t="s">
        <v>11</v>
      </c>
      <c r="E815" s="1" t="s">
        <v>177</v>
      </c>
      <c r="F815" s="1" t="s">
        <v>12</v>
      </c>
      <c r="G815" s="1" t="s">
        <v>104</v>
      </c>
      <c r="H815" s="1" t="s">
        <v>109</v>
      </c>
      <c r="I815" s="3">
        <v>7000</v>
      </c>
      <c r="J815" s="3">
        <v>0</v>
      </c>
      <c r="K815" s="3">
        <v>7000</v>
      </c>
      <c r="L815" s="3">
        <v>6401.65</v>
      </c>
      <c r="M815" s="3">
        <v>598.35</v>
      </c>
      <c r="N815" s="3">
        <v>7000</v>
      </c>
      <c r="O815" s="3">
        <v>0</v>
      </c>
      <c r="P815" s="3">
        <v>7000</v>
      </c>
      <c r="Q815" s="3">
        <v>2443.6999999999998</v>
      </c>
      <c r="R815" s="3">
        <v>3806.3</v>
      </c>
      <c r="S815" s="3">
        <v>750</v>
      </c>
      <c r="T815" s="6">
        <f t="shared" si="36"/>
        <v>0</v>
      </c>
      <c r="U815" s="6">
        <f t="shared" si="37"/>
        <v>598.35000000000036</v>
      </c>
      <c r="V815" s="9">
        <f t="shared" si="38"/>
        <v>5000</v>
      </c>
      <c r="W815" s="9">
        <f>MID(Table1[[#This Row],[Object]],1,2)*100</f>
        <v>5600</v>
      </c>
      <c r="X815" s="6" t="str">
        <f>VLOOKUP(Table1[[#This Row],[Program]],Program!$A$2:$B$269,2,FALSE)</f>
        <v>GEN.SUPPLIES &amp; SERVICES</v>
      </c>
      <c r="Y815" s="6" t="str">
        <f>VLOOKUP(Table1[[#This Row],[2-Digit Object Code]],'Object Codes'!$C$2:$D$861,2,FALSE)</f>
        <v>RENTS,LEASES&amp;REPAIRS-DIST.USE</v>
      </c>
    </row>
    <row r="816" spans="1:25" x14ac:dyDescent="0.25">
      <c r="A816" s="1" t="s">
        <v>8</v>
      </c>
      <c r="B816" s="1" t="s">
        <v>9</v>
      </c>
      <c r="C816" s="1" t="s">
        <v>10</v>
      </c>
      <c r="D816" s="1" t="s">
        <v>11</v>
      </c>
      <c r="E816" s="1" t="s">
        <v>177</v>
      </c>
      <c r="F816" s="1" t="s">
        <v>12</v>
      </c>
      <c r="G816" s="1" t="s">
        <v>67</v>
      </c>
      <c r="H816" s="1" t="s">
        <v>109</v>
      </c>
      <c r="I816" s="3">
        <v>0</v>
      </c>
      <c r="J816" s="3">
        <v>2000</v>
      </c>
      <c r="K816" s="3">
        <v>2000</v>
      </c>
      <c r="L816" s="3">
        <v>1562.18</v>
      </c>
      <c r="M816" s="3">
        <v>437.82</v>
      </c>
      <c r="N816" s="3">
        <v>3200</v>
      </c>
      <c r="O816" s="3">
        <v>0</v>
      </c>
      <c r="P816" s="3">
        <v>3200</v>
      </c>
      <c r="Q816" s="3">
        <v>1562.18</v>
      </c>
      <c r="R816" s="3">
        <v>1562.18</v>
      </c>
      <c r="S816" s="3">
        <v>75.64</v>
      </c>
      <c r="T816" s="6">
        <f t="shared" si="36"/>
        <v>3200</v>
      </c>
      <c r="U816" s="6">
        <f t="shared" si="37"/>
        <v>1637.82</v>
      </c>
      <c r="V816" s="9">
        <f t="shared" si="38"/>
        <v>5000</v>
      </c>
      <c r="W816" s="9">
        <f>MID(Table1[[#This Row],[Object]],1,2)*100</f>
        <v>5600</v>
      </c>
      <c r="X816" s="6" t="str">
        <f>VLOOKUP(Table1[[#This Row],[Program]],Program!$A$2:$B$269,2,FALSE)</f>
        <v>GEN.SUPPLIES &amp; SERVICES</v>
      </c>
      <c r="Y816" s="6" t="str">
        <f>VLOOKUP(Table1[[#This Row],[2-Digit Object Code]],'Object Codes'!$C$2:$D$861,2,FALSE)</f>
        <v>RENTS,LEASES&amp;REPAIRS-DIST.USE</v>
      </c>
    </row>
    <row r="817" spans="1:25" x14ac:dyDescent="0.25">
      <c r="A817" s="1" t="s">
        <v>8</v>
      </c>
      <c r="B817" s="1" t="s">
        <v>9</v>
      </c>
      <c r="C817" s="1" t="s">
        <v>10</v>
      </c>
      <c r="D817" s="1" t="s">
        <v>11</v>
      </c>
      <c r="E817" s="1" t="s">
        <v>177</v>
      </c>
      <c r="F817" s="1" t="s">
        <v>12</v>
      </c>
      <c r="G817" s="1" t="s">
        <v>105</v>
      </c>
      <c r="H817" s="1" t="s">
        <v>109</v>
      </c>
      <c r="I817" s="3">
        <v>4300</v>
      </c>
      <c r="J817" s="3">
        <v>-500</v>
      </c>
      <c r="K817" s="3">
        <v>3800</v>
      </c>
      <c r="L817" s="3">
        <v>2225.58</v>
      </c>
      <c r="M817" s="3">
        <v>1574.42</v>
      </c>
      <c r="N817" s="3">
        <v>500</v>
      </c>
      <c r="O817" s="3">
        <v>0</v>
      </c>
      <c r="P817" s="3">
        <v>500</v>
      </c>
      <c r="Q817" s="3">
        <v>395.5</v>
      </c>
      <c r="R817" s="3">
        <v>0</v>
      </c>
      <c r="S817" s="3">
        <v>104.5</v>
      </c>
      <c r="T817" s="6">
        <f t="shared" si="36"/>
        <v>-3800</v>
      </c>
      <c r="U817" s="6">
        <f t="shared" si="37"/>
        <v>-1725.58</v>
      </c>
      <c r="V817" s="9">
        <f t="shared" si="38"/>
        <v>5000</v>
      </c>
      <c r="W817" s="9">
        <f>MID(Table1[[#This Row],[Object]],1,2)*100</f>
        <v>5600</v>
      </c>
      <c r="X817" s="6" t="str">
        <f>VLOOKUP(Table1[[#This Row],[Program]],Program!$A$2:$B$269,2,FALSE)</f>
        <v>GEN.SUPPLIES &amp; SERVICES</v>
      </c>
      <c r="Y817" s="6" t="str">
        <f>VLOOKUP(Table1[[#This Row],[2-Digit Object Code]],'Object Codes'!$C$2:$D$861,2,FALSE)</f>
        <v>RENTS,LEASES&amp;REPAIRS-DIST.USE</v>
      </c>
    </row>
    <row r="818" spans="1:25" x14ac:dyDescent="0.25">
      <c r="A818" s="1" t="s">
        <v>8</v>
      </c>
      <c r="B818" s="1" t="s">
        <v>9</v>
      </c>
      <c r="C818" s="1" t="s">
        <v>10</v>
      </c>
      <c r="D818" s="1" t="s">
        <v>11</v>
      </c>
      <c r="E818" s="1" t="s">
        <v>177</v>
      </c>
      <c r="F818" s="1" t="s">
        <v>12</v>
      </c>
      <c r="G818" s="1" t="s">
        <v>68</v>
      </c>
      <c r="H818" s="1" t="s">
        <v>109</v>
      </c>
      <c r="I818" s="3">
        <v>500</v>
      </c>
      <c r="J818" s="3">
        <v>0</v>
      </c>
      <c r="K818" s="3">
        <v>500</v>
      </c>
      <c r="L818" s="3">
        <v>0</v>
      </c>
      <c r="M818" s="3">
        <v>500</v>
      </c>
      <c r="N818" s="3">
        <v>100</v>
      </c>
      <c r="O818" s="3">
        <v>0</v>
      </c>
      <c r="P818" s="3">
        <v>100</v>
      </c>
      <c r="Q818" s="3">
        <v>0</v>
      </c>
      <c r="R818" s="3">
        <v>0</v>
      </c>
      <c r="S818" s="3">
        <v>100</v>
      </c>
      <c r="T818" s="6">
        <f t="shared" si="36"/>
        <v>-400</v>
      </c>
      <c r="U818" s="6">
        <f t="shared" si="37"/>
        <v>100</v>
      </c>
      <c r="V818" s="9">
        <f t="shared" si="38"/>
        <v>5000</v>
      </c>
      <c r="W818" s="9">
        <f>MID(Table1[[#This Row],[Object]],1,2)*100</f>
        <v>5800</v>
      </c>
      <c r="X818" s="6" t="str">
        <f>VLOOKUP(Table1[[#This Row],[Program]],Program!$A$2:$B$269,2,FALSE)</f>
        <v>GEN.SUPPLIES &amp; SERVICES</v>
      </c>
      <c r="Y818" s="6" t="str">
        <f>VLOOKUP(Table1[[#This Row],[2-Digit Object Code]],'Object Codes'!$C$2:$D$861,2,FALSE)</f>
        <v>OTHER OPERATING EXP-DIST. USE</v>
      </c>
    </row>
    <row r="819" spans="1:25" x14ac:dyDescent="0.25">
      <c r="A819" s="1" t="s">
        <v>8</v>
      </c>
      <c r="B819" s="1" t="s">
        <v>9</v>
      </c>
      <c r="C819" s="1" t="s">
        <v>10</v>
      </c>
      <c r="D819" s="1" t="s">
        <v>11</v>
      </c>
      <c r="E819" s="1" t="s">
        <v>178</v>
      </c>
      <c r="F819" s="1" t="s">
        <v>12</v>
      </c>
      <c r="G819" s="1" t="s">
        <v>18</v>
      </c>
      <c r="H819" s="1" t="s">
        <v>179</v>
      </c>
      <c r="I819" s="3">
        <v>43344</v>
      </c>
      <c r="J819" s="3">
        <v>-43344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6">
        <f t="shared" si="36"/>
        <v>-43344</v>
      </c>
      <c r="U819" s="6">
        <f t="shared" si="37"/>
        <v>0</v>
      </c>
      <c r="V819" s="9">
        <f t="shared" si="38"/>
        <v>2000</v>
      </c>
      <c r="W819" s="9">
        <f>MID(Table1[[#This Row],[Object]],1,2)*100</f>
        <v>2100</v>
      </c>
      <c r="X819" s="6" t="str">
        <f>VLOOKUP(Table1[[#This Row],[Program]],Program!$A$2:$B$269,2,FALSE)</f>
        <v>MARKETING &amp; PUBLIC AFFAIRS</v>
      </c>
      <c r="Y819" s="6" t="str">
        <f>VLOOKUP(Table1[[#This Row],[2-Digit Object Code]],'Object Codes'!$C$2:$D$861,2,FALSE)</f>
        <v>CLASSIFIED MANAGERS-NON-INSTRU</v>
      </c>
    </row>
    <row r="820" spans="1:25" x14ac:dyDescent="0.25">
      <c r="A820" s="1" t="s">
        <v>8</v>
      </c>
      <c r="B820" s="1" t="s">
        <v>9</v>
      </c>
      <c r="C820" s="1" t="s">
        <v>10</v>
      </c>
      <c r="D820" s="1" t="s">
        <v>11</v>
      </c>
      <c r="E820" s="1" t="s">
        <v>178</v>
      </c>
      <c r="F820" s="1" t="s">
        <v>12</v>
      </c>
      <c r="G820" s="1" t="s">
        <v>119</v>
      </c>
      <c r="H820" s="1" t="s">
        <v>179</v>
      </c>
      <c r="I820" s="3">
        <v>0</v>
      </c>
      <c r="J820" s="3">
        <v>70065</v>
      </c>
      <c r="K820" s="3">
        <v>70065</v>
      </c>
      <c r="L820" s="3">
        <v>77509.990000000005</v>
      </c>
      <c r="M820" s="3">
        <v>-7444.99</v>
      </c>
      <c r="N820" s="3">
        <v>120000</v>
      </c>
      <c r="O820" s="3">
        <v>0</v>
      </c>
      <c r="P820" s="3">
        <v>120000</v>
      </c>
      <c r="Q820" s="3">
        <v>83641</v>
      </c>
      <c r="R820" s="3">
        <v>0</v>
      </c>
      <c r="S820" s="3">
        <v>36359</v>
      </c>
      <c r="T820" s="6">
        <f t="shared" si="36"/>
        <v>120000</v>
      </c>
      <c r="U820" s="6">
        <f t="shared" si="37"/>
        <v>42490.009999999995</v>
      </c>
      <c r="V820" s="9">
        <f t="shared" si="38"/>
        <v>2000</v>
      </c>
      <c r="W820" s="9">
        <f>MID(Table1[[#This Row],[Object]],1,2)*100</f>
        <v>2300</v>
      </c>
      <c r="X820" s="6" t="str">
        <f>VLOOKUP(Table1[[#This Row],[Program]],Program!$A$2:$B$269,2,FALSE)</f>
        <v>MARKETING &amp; PUBLIC AFFAIRS</v>
      </c>
      <c r="Y820" s="6" t="str">
        <f>VLOOKUP(Table1[[#This Row],[2-Digit Object Code]],'Object Codes'!$C$2:$D$861,2,FALSE)</f>
        <v>NON-INSTRUCTION HOURLY CLASS.</v>
      </c>
    </row>
    <row r="821" spans="1:25" x14ac:dyDescent="0.25">
      <c r="A821" s="1" t="s">
        <v>8</v>
      </c>
      <c r="B821" s="1" t="s">
        <v>9</v>
      </c>
      <c r="C821" s="1" t="s">
        <v>10</v>
      </c>
      <c r="D821" s="1" t="s">
        <v>11</v>
      </c>
      <c r="E821" s="1" t="s">
        <v>178</v>
      </c>
      <c r="F821" s="1" t="s">
        <v>12</v>
      </c>
      <c r="G821" s="1" t="s">
        <v>27</v>
      </c>
      <c r="H821" s="1" t="s">
        <v>179</v>
      </c>
      <c r="I821" s="3">
        <v>4959</v>
      </c>
      <c r="J821" s="3">
        <v>-4959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6">
        <f t="shared" si="36"/>
        <v>-4959</v>
      </c>
      <c r="U821" s="6">
        <f t="shared" si="37"/>
        <v>0</v>
      </c>
      <c r="V821" s="9">
        <f t="shared" si="38"/>
        <v>3000</v>
      </c>
      <c r="W821" s="9">
        <f>MID(Table1[[#This Row],[Object]],1,2)*100</f>
        <v>3200</v>
      </c>
      <c r="X821" s="6" t="str">
        <f>VLOOKUP(Table1[[#This Row],[Program]],Program!$A$2:$B$269,2,FALSE)</f>
        <v>MARKETING &amp; PUBLIC AFFAIRS</v>
      </c>
      <c r="Y821" s="6" t="str">
        <f>VLOOKUP(Table1[[#This Row],[2-Digit Object Code]],'Object Codes'!$C$2:$D$861,2,FALSE)</f>
        <v>CLASSIFIED RETIREMENT</v>
      </c>
    </row>
    <row r="822" spans="1:25" x14ac:dyDescent="0.25">
      <c r="A822" s="1" t="s">
        <v>8</v>
      </c>
      <c r="B822" s="1" t="s">
        <v>9</v>
      </c>
      <c r="C822" s="1" t="s">
        <v>10</v>
      </c>
      <c r="D822" s="1" t="s">
        <v>11</v>
      </c>
      <c r="E822" s="1" t="s">
        <v>178</v>
      </c>
      <c r="F822" s="1" t="s">
        <v>12</v>
      </c>
      <c r="G822" s="1" t="s">
        <v>28</v>
      </c>
      <c r="H822" s="1" t="s">
        <v>179</v>
      </c>
      <c r="I822" s="3">
        <v>0</v>
      </c>
      <c r="J822" s="3">
        <v>8011</v>
      </c>
      <c r="K822" s="3">
        <v>8011</v>
      </c>
      <c r="L822" s="3">
        <v>8868.69</v>
      </c>
      <c r="M822" s="3">
        <v>-857.69</v>
      </c>
      <c r="N822" s="3">
        <v>0</v>
      </c>
      <c r="O822" s="3">
        <v>0</v>
      </c>
      <c r="P822" s="3">
        <v>0</v>
      </c>
      <c r="Q822" s="3">
        <v>6278.07</v>
      </c>
      <c r="R822" s="3">
        <v>0</v>
      </c>
      <c r="S822" s="3">
        <v>-6278.07</v>
      </c>
      <c r="T822" s="6">
        <f t="shared" si="36"/>
        <v>0</v>
      </c>
      <c r="U822" s="6">
        <f t="shared" si="37"/>
        <v>-8868.69</v>
      </c>
      <c r="V822" s="9">
        <f t="shared" si="38"/>
        <v>3000</v>
      </c>
      <c r="W822" s="9">
        <f>MID(Table1[[#This Row],[Object]],1,2)*100</f>
        <v>3200</v>
      </c>
      <c r="X822" s="6" t="str">
        <f>VLOOKUP(Table1[[#This Row],[Program]],Program!$A$2:$B$269,2,FALSE)</f>
        <v>MARKETING &amp; PUBLIC AFFAIRS</v>
      </c>
      <c r="Y822" s="6" t="str">
        <f>VLOOKUP(Table1[[#This Row],[2-Digit Object Code]],'Object Codes'!$C$2:$D$861,2,FALSE)</f>
        <v>CLASSIFIED RETIREMENT</v>
      </c>
    </row>
    <row r="823" spans="1:25" x14ac:dyDescent="0.25">
      <c r="A823" s="1" t="s">
        <v>8</v>
      </c>
      <c r="B823" s="1" t="s">
        <v>9</v>
      </c>
      <c r="C823" s="1" t="s">
        <v>10</v>
      </c>
      <c r="D823" s="1" t="s">
        <v>11</v>
      </c>
      <c r="E823" s="1" t="s">
        <v>178</v>
      </c>
      <c r="F823" s="1" t="s">
        <v>12</v>
      </c>
      <c r="G823" s="1" t="s">
        <v>87</v>
      </c>
      <c r="H823" s="1" t="s">
        <v>179</v>
      </c>
      <c r="I823" s="3">
        <v>2687</v>
      </c>
      <c r="J823" s="3">
        <v>-2687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6">
        <f t="shared" si="36"/>
        <v>-2687</v>
      </c>
      <c r="U823" s="6">
        <f t="shared" si="37"/>
        <v>0</v>
      </c>
      <c r="V823" s="9">
        <f t="shared" si="38"/>
        <v>3000</v>
      </c>
      <c r="W823" s="9">
        <f>MID(Table1[[#This Row],[Object]],1,2)*100</f>
        <v>3300</v>
      </c>
      <c r="X823" s="6" t="str">
        <f>VLOOKUP(Table1[[#This Row],[Program]],Program!$A$2:$B$269,2,FALSE)</f>
        <v>MARKETING &amp; PUBLIC AFFAIRS</v>
      </c>
      <c r="Y823" s="6" t="str">
        <f>VLOOKUP(Table1[[#This Row],[2-Digit Object Code]],'Object Codes'!$C$2:$D$861,2,FALSE)</f>
        <v>OASDHI/FICA</v>
      </c>
    </row>
    <row r="824" spans="1:25" x14ac:dyDescent="0.25">
      <c r="A824" s="1" t="s">
        <v>8</v>
      </c>
      <c r="B824" s="1" t="s">
        <v>9</v>
      </c>
      <c r="C824" s="1" t="s">
        <v>10</v>
      </c>
      <c r="D824" s="1" t="s">
        <v>11</v>
      </c>
      <c r="E824" s="1" t="s">
        <v>178</v>
      </c>
      <c r="F824" s="1" t="s">
        <v>12</v>
      </c>
      <c r="G824" s="1" t="s">
        <v>29</v>
      </c>
      <c r="H824" s="1" t="s">
        <v>179</v>
      </c>
      <c r="I824" s="3">
        <v>0</v>
      </c>
      <c r="J824" s="3">
        <v>4386</v>
      </c>
      <c r="K824" s="3">
        <v>4386</v>
      </c>
      <c r="L824" s="3">
        <v>4805.62</v>
      </c>
      <c r="M824" s="3">
        <v>-419.62</v>
      </c>
      <c r="N824" s="3">
        <v>0</v>
      </c>
      <c r="O824" s="3">
        <v>0</v>
      </c>
      <c r="P824" s="3">
        <v>0</v>
      </c>
      <c r="Q824" s="3">
        <v>3306.77</v>
      </c>
      <c r="R824" s="3">
        <v>0</v>
      </c>
      <c r="S824" s="3">
        <v>-3306.77</v>
      </c>
      <c r="T824" s="6">
        <f t="shared" si="36"/>
        <v>0</v>
      </c>
      <c r="U824" s="6">
        <f t="shared" si="37"/>
        <v>-4805.62</v>
      </c>
      <c r="V824" s="9">
        <f t="shared" si="38"/>
        <v>3000</v>
      </c>
      <c r="W824" s="9">
        <f>MID(Table1[[#This Row],[Object]],1,2)*100</f>
        <v>3300</v>
      </c>
      <c r="X824" s="6" t="str">
        <f>VLOOKUP(Table1[[#This Row],[Program]],Program!$A$2:$B$269,2,FALSE)</f>
        <v>MARKETING &amp; PUBLIC AFFAIRS</v>
      </c>
      <c r="Y824" s="6" t="str">
        <f>VLOOKUP(Table1[[#This Row],[2-Digit Object Code]],'Object Codes'!$C$2:$D$861,2,FALSE)</f>
        <v>OASDHI/FICA</v>
      </c>
    </row>
    <row r="825" spans="1:25" x14ac:dyDescent="0.25">
      <c r="A825" s="1" t="s">
        <v>8</v>
      </c>
      <c r="B825" s="1" t="s">
        <v>9</v>
      </c>
      <c r="C825" s="1" t="s">
        <v>10</v>
      </c>
      <c r="D825" s="1" t="s">
        <v>11</v>
      </c>
      <c r="E825" s="1" t="s">
        <v>178</v>
      </c>
      <c r="F825" s="1" t="s">
        <v>12</v>
      </c>
      <c r="G825" s="1" t="s">
        <v>30</v>
      </c>
      <c r="H825" s="1" t="s">
        <v>179</v>
      </c>
      <c r="I825" s="3">
        <v>628</v>
      </c>
      <c r="J825" s="3">
        <v>395</v>
      </c>
      <c r="K825" s="3">
        <v>1023</v>
      </c>
      <c r="L825" s="3">
        <v>1123.93</v>
      </c>
      <c r="M825" s="3">
        <v>-100.93</v>
      </c>
      <c r="N825" s="3">
        <v>1740</v>
      </c>
      <c r="O825" s="3">
        <v>0</v>
      </c>
      <c r="P825" s="3">
        <v>1740</v>
      </c>
      <c r="Q825" s="3">
        <v>1212.82</v>
      </c>
      <c r="R825" s="3">
        <v>0</v>
      </c>
      <c r="S825" s="3">
        <v>527.17999999999995</v>
      </c>
      <c r="T825" s="6">
        <f t="shared" si="36"/>
        <v>1112</v>
      </c>
      <c r="U825" s="6">
        <f t="shared" si="37"/>
        <v>616.06999999999994</v>
      </c>
      <c r="V825" s="9">
        <f t="shared" si="38"/>
        <v>3000</v>
      </c>
      <c r="W825" s="9">
        <f>MID(Table1[[#This Row],[Object]],1,2)*100</f>
        <v>3300</v>
      </c>
      <c r="X825" s="6" t="str">
        <f>VLOOKUP(Table1[[#This Row],[Program]],Program!$A$2:$B$269,2,FALSE)</f>
        <v>MARKETING &amp; PUBLIC AFFAIRS</v>
      </c>
      <c r="Y825" s="6" t="str">
        <f>VLOOKUP(Table1[[#This Row],[2-Digit Object Code]],'Object Codes'!$C$2:$D$861,2,FALSE)</f>
        <v>OASDHI/FICA</v>
      </c>
    </row>
    <row r="826" spans="1:25" x14ac:dyDescent="0.25">
      <c r="A826" s="1" t="s">
        <v>8</v>
      </c>
      <c r="B826" s="1" t="s">
        <v>9</v>
      </c>
      <c r="C826" s="1" t="s">
        <v>10</v>
      </c>
      <c r="D826" s="1" t="s">
        <v>11</v>
      </c>
      <c r="E826" s="1" t="s">
        <v>178</v>
      </c>
      <c r="F826" s="1" t="s">
        <v>12</v>
      </c>
      <c r="G826" s="1" t="s">
        <v>31</v>
      </c>
      <c r="H826" s="1" t="s">
        <v>179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393.97</v>
      </c>
      <c r="R826" s="3">
        <v>0</v>
      </c>
      <c r="S826" s="3">
        <v>-393.97</v>
      </c>
      <c r="T826" s="6">
        <f t="shared" si="36"/>
        <v>0</v>
      </c>
      <c r="U826" s="6">
        <f t="shared" si="37"/>
        <v>0</v>
      </c>
      <c r="V826" s="9">
        <f t="shared" si="38"/>
        <v>3000</v>
      </c>
      <c r="W826" s="9">
        <f>MID(Table1[[#This Row],[Object]],1,2)*100</f>
        <v>3300</v>
      </c>
      <c r="X826" s="6" t="str">
        <f>VLOOKUP(Table1[[#This Row],[Program]],Program!$A$2:$B$269,2,FALSE)</f>
        <v>MARKETING &amp; PUBLIC AFFAIRS</v>
      </c>
      <c r="Y826" s="6" t="str">
        <f>VLOOKUP(Table1[[#This Row],[2-Digit Object Code]],'Object Codes'!$C$2:$D$861,2,FALSE)</f>
        <v>OASDHI/FICA</v>
      </c>
    </row>
    <row r="827" spans="1:25" x14ac:dyDescent="0.25">
      <c r="A827" s="1" t="s">
        <v>8</v>
      </c>
      <c r="B827" s="1" t="s">
        <v>9</v>
      </c>
      <c r="C827" s="1" t="s">
        <v>10</v>
      </c>
      <c r="D827" s="1" t="s">
        <v>11</v>
      </c>
      <c r="E827" s="1" t="s">
        <v>178</v>
      </c>
      <c r="F827" s="1" t="s">
        <v>12</v>
      </c>
      <c r="G827" s="1" t="s">
        <v>78</v>
      </c>
      <c r="H827" s="1" t="s">
        <v>179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1560</v>
      </c>
      <c r="O827" s="3">
        <v>0</v>
      </c>
      <c r="P827" s="3">
        <v>1560</v>
      </c>
      <c r="Q827" s="3">
        <v>0</v>
      </c>
      <c r="R827" s="3">
        <v>0</v>
      </c>
      <c r="S827" s="3">
        <v>1560</v>
      </c>
      <c r="T827" s="6">
        <f t="shared" si="36"/>
        <v>1560</v>
      </c>
      <c r="U827" s="6">
        <f t="shared" si="37"/>
        <v>1560</v>
      </c>
      <c r="V827" s="9">
        <f t="shared" si="38"/>
        <v>3000</v>
      </c>
      <c r="W827" s="9">
        <f>MID(Table1[[#This Row],[Object]],1,2)*100</f>
        <v>3400</v>
      </c>
      <c r="X827" s="6" t="str">
        <f>VLOOKUP(Table1[[#This Row],[Program]],Program!$A$2:$B$269,2,FALSE)</f>
        <v>MARKETING &amp; PUBLIC AFFAIRS</v>
      </c>
      <c r="Y827" s="6" t="str">
        <f>VLOOKUP(Table1[[#This Row],[2-Digit Object Code]],'Object Codes'!$C$2:$D$861,2,FALSE)</f>
        <v>HEALTH AND WELFARE BENEFITS</v>
      </c>
    </row>
    <row r="828" spans="1:25" x14ac:dyDescent="0.25">
      <c r="A828" s="1" t="s">
        <v>8</v>
      </c>
      <c r="B828" s="1" t="s">
        <v>9</v>
      </c>
      <c r="C828" s="1" t="s">
        <v>10</v>
      </c>
      <c r="D828" s="1" t="s">
        <v>11</v>
      </c>
      <c r="E828" s="1" t="s">
        <v>178</v>
      </c>
      <c r="F828" s="1" t="s">
        <v>12</v>
      </c>
      <c r="G828" s="1" t="s">
        <v>32</v>
      </c>
      <c r="H828" s="1" t="s">
        <v>179</v>
      </c>
      <c r="I828" s="3">
        <v>509</v>
      </c>
      <c r="J828" s="3">
        <v>0</v>
      </c>
      <c r="K828" s="3">
        <v>509</v>
      </c>
      <c r="L828" s="3">
        <v>0</v>
      </c>
      <c r="M828" s="3">
        <v>509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6">
        <f t="shared" si="36"/>
        <v>-509</v>
      </c>
      <c r="U828" s="6">
        <f t="shared" si="37"/>
        <v>0</v>
      </c>
      <c r="V828" s="9">
        <f t="shared" si="38"/>
        <v>3000</v>
      </c>
      <c r="W828" s="9">
        <f>MID(Table1[[#This Row],[Object]],1,2)*100</f>
        <v>3400</v>
      </c>
      <c r="X828" s="6" t="str">
        <f>VLOOKUP(Table1[[#This Row],[Program]],Program!$A$2:$B$269,2,FALSE)</f>
        <v>MARKETING &amp; PUBLIC AFFAIRS</v>
      </c>
      <c r="Y828" s="6" t="str">
        <f>VLOOKUP(Table1[[#This Row],[2-Digit Object Code]],'Object Codes'!$C$2:$D$861,2,FALSE)</f>
        <v>HEALTH AND WELFARE BENEFITS</v>
      </c>
    </row>
    <row r="829" spans="1:25" x14ac:dyDescent="0.25">
      <c r="A829" s="1" t="s">
        <v>8</v>
      </c>
      <c r="B829" s="1" t="s">
        <v>9</v>
      </c>
      <c r="C829" s="1" t="s">
        <v>10</v>
      </c>
      <c r="D829" s="1" t="s">
        <v>11</v>
      </c>
      <c r="E829" s="1" t="s">
        <v>178</v>
      </c>
      <c r="F829" s="1" t="s">
        <v>12</v>
      </c>
      <c r="G829" s="1" t="s">
        <v>33</v>
      </c>
      <c r="H829" s="1" t="s">
        <v>179</v>
      </c>
      <c r="I829" s="3">
        <v>6629</v>
      </c>
      <c r="J829" s="3">
        <v>-6629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6">
        <f t="shared" si="36"/>
        <v>-6629</v>
      </c>
      <c r="U829" s="6">
        <f t="shared" si="37"/>
        <v>0</v>
      </c>
      <c r="V829" s="9">
        <f t="shared" si="38"/>
        <v>3000</v>
      </c>
      <c r="W829" s="9">
        <f>MID(Table1[[#This Row],[Object]],1,2)*100</f>
        <v>3400</v>
      </c>
      <c r="X829" s="6" t="str">
        <f>VLOOKUP(Table1[[#This Row],[Program]],Program!$A$2:$B$269,2,FALSE)</f>
        <v>MARKETING &amp; PUBLIC AFFAIRS</v>
      </c>
      <c r="Y829" s="6" t="str">
        <f>VLOOKUP(Table1[[#This Row],[2-Digit Object Code]],'Object Codes'!$C$2:$D$861,2,FALSE)</f>
        <v>HEALTH AND WELFARE BENEFITS</v>
      </c>
    </row>
    <row r="830" spans="1:25" x14ac:dyDescent="0.25">
      <c r="A830" s="1" t="s">
        <v>8</v>
      </c>
      <c r="B830" s="1" t="s">
        <v>9</v>
      </c>
      <c r="C830" s="1" t="s">
        <v>10</v>
      </c>
      <c r="D830" s="1" t="s">
        <v>11</v>
      </c>
      <c r="E830" s="1" t="s">
        <v>178</v>
      </c>
      <c r="F830" s="1" t="s">
        <v>12</v>
      </c>
      <c r="G830" s="1" t="s">
        <v>36</v>
      </c>
      <c r="H830" s="1" t="s">
        <v>179</v>
      </c>
      <c r="I830" s="3">
        <v>108</v>
      </c>
      <c r="J830" s="3">
        <v>0</v>
      </c>
      <c r="K830" s="3">
        <v>108</v>
      </c>
      <c r="L830" s="3">
        <v>0</v>
      </c>
      <c r="M830" s="3">
        <v>108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6">
        <f t="shared" si="36"/>
        <v>-108</v>
      </c>
      <c r="U830" s="6">
        <f t="shared" si="37"/>
        <v>0</v>
      </c>
      <c r="V830" s="9">
        <f t="shared" si="38"/>
        <v>3000</v>
      </c>
      <c r="W830" s="9">
        <f>MID(Table1[[#This Row],[Object]],1,2)*100</f>
        <v>3400</v>
      </c>
      <c r="X830" s="6" t="str">
        <f>VLOOKUP(Table1[[#This Row],[Program]],Program!$A$2:$B$269,2,FALSE)</f>
        <v>MARKETING &amp; PUBLIC AFFAIRS</v>
      </c>
      <c r="Y830" s="6" t="str">
        <f>VLOOKUP(Table1[[#This Row],[2-Digit Object Code]],'Object Codes'!$C$2:$D$861,2,FALSE)</f>
        <v>HEALTH AND WELFARE BENEFITS</v>
      </c>
    </row>
    <row r="831" spans="1:25" x14ac:dyDescent="0.25">
      <c r="A831" s="1" t="s">
        <v>8</v>
      </c>
      <c r="B831" s="1" t="s">
        <v>9</v>
      </c>
      <c r="C831" s="1" t="s">
        <v>10</v>
      </c>
      <c r="D831" s="1" t="s">
        <v>11</v>
      </c>
      <c r="E831" s="1" t="s">
        <v>178</v>
      </c>
      <c r="F831" s="1" t="s">
        <v>12</v>
      </c>
      <c r="G831" s="1" t="s">
        <v>40</v>
      </c>
      <c r="H831" s="1" t="s">
        <v>179</v>
      </c>
      <c r="I831" s="3">
        <v>22</v>
      </c>
      <c r="J831" s="3">
        <v>0</v>
      </c>
      <c r="K831" s="3">
        <v>22</v>
      </c>
      <c r="L831" s="3">
        <v>0</v>
      </c>
      <c r="M831" s="3">
        <v>22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6">
        <f t="shared" si="36"/>
        <v>-22</v>
      </c>
      <c r="U831" s="6">
        <f t="shared" si="37"/>
        <v>0</v>
      </c>
      <c r="V831" s="9">
        <f t="shared" si="38"/>
        <v>3000</v>
      </c>
      <c r="W831" s="9">
        <f>MID(Table1[[#This Row],[Object]],1,2)*100</f>
        <v>3500</v>
      </c>
      <c r="X831" s="6" t="str">
        <f>VLOOKUP(Table1[[#This Row],[Program]],Program!$A$2:$B$269,2,FALSE)</f>
        <v>MARKETING &amp; PUBLIC AFFAIRS</v>
      </c>
      <c r="Y831" s="6" t="str">
        <f>VLOOKUP(Table1[[#This Row],[2-Digit Object Code]],'Object Codes'!$C$2:$D$861,2,FALSE)</f>
        <v>STATE UNEMPLOYMENT INSURANCE</v>
      </c>
    </row>
    <row r="832" spans="1:25" x14ac:dyDescent="0.25">
      <c r="A832" s="1" t="s">
        <v>8</v>
      </c>
      <c r="B832" s="1" t="s">
        <v>9</v>
      </c>
      <c r="C832" s="1" t="s">
        <v>10</v>
      </c>
      <c r="D832" s="1" t="s">
        <v>11</v>
      </c>
      <c r="E832" s="1" t="s">
        <v>178</v>
      </c>
      <c r="F832" s="1" t="s">
        <v>12</v>
      </c>
      <c r="G832" s="1" t="s">
        <v>41</v>
      </c>
      <c r="H832" s="1" t="s">
        <v>179</v>
      </c>
      <c r="I832" s="3">
        <v>0</v>
      </c>
      <c r="J832" s="3">
        <v>0</v>
      </c>
      <c r="K832" s="3">
        <v>0</v>
      </c>
      <c r="L832" s="3">
        <v>38.79</v>
      </c>
      <c r="M832" s="3">
        <v>-38.79</v>
      </c>
      <c r="N832" s="3">
        <v>60</v>
      </c>
      <c r="O832" s="3">
        <v>0</v>
      </c>
      <c r="P832" s="3">
        <v>60</v>
      </c>
      <c r="Q832" s="3">
        <v>41.84</v>
      </c>
      <c r="R832" s="3">
        <v>0</v>
      </c>
      <c r="S832" s="3">
        <v>18.16</v>
      </c>
      <c r="T832" s="6">
        <f t="shared" si="36"/>
        <v>60</v>
      </c>
      <c r="U832" s="6">
        <f t="shared" si="37"/>
        <v>21.21</v>
      </c>
      <c r="V832" s="9">
        <f t="shared" si="38"/>
        <v>3000</v>
      </c>
      <c r="W832" s="9">
        <f>MID(Table1[[#This Row],[Object]],1,2)*100</f>
        <v>3500</v>
      </c>
      <c r="X832" s="6" t="str">
        <f>VLOOKUP(Table1[[#This Row],[Program]],Program!$A$2:$B$269,2,FALSE)</f>
        <v>MARKETING &amp; PUBLIC AFFAIRS</v>
      </c>
      <c r="Y832" s="6" t="str">
        <f>VLOOKUP(Table1[[#This Row],[2-Digit Object Code]],'Object Codes'!$C$2:$D$861,2,FALSE)</f>
        <v>STATE UNEMPLOYMENT INSURANCE</v>
      </c>
    </row>
    <row r="833" spans="1:25" x14ac:dyDescent="0.25">
      <c r="A833" s="1" t="s">
        <v>8</v>
      </c>
      <c r="B833" s="1" t="s">
        <v>9</v>
      </c>
      <c r="C833" s="1" t="s">
        <v>10</v>
      </c>
      <c r="D833" s="1" t="s">
        <v>11</v>
      </c>
      <c r="E833" s="1" t="s">
        <v>178</v>
      </c>
      <c r="F833" s="1" t="s">
        <v>12</v>
      </c>
      <c r="G833" s="1" t="s">
        <v>44</v>
      </c>
      <c r="H833" s="1" t="s">
        <v>179</v>
      </c>
      <c r="I833" s="3">
        <v>750</v>
      </c>
      <c r="J833" s="3">
        <v>0</v>
      </c>
      <c r="K833" s="3">
        <v>750</v>
      </c>
      <c r="L833" s="3">
        <v>0</v>
      </c>
      <c r="M833" s="3">
        <v>750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6">
        <f t="shared" si="36"/>
        <v>-750</v>
      </c>
      <c r="U833" s="6">
        <f t="shared" si="37"/>
        <v>0</v>
      </c>
      <c r="V833" s="9">
        <f t="shared" si="38"/>
        <v>3000</v>
      </c>
      <c r="W833" s="9">
        <f>MID(Table1[[#This Row],[Object]],1,2)*100</f>
        <v>3600</v>
      </c>
      <c r="X833" s="6" t="str">
        <f>VLOOKUP(Table1[[#This Row],[Program]],Program!$A$2:$B$269,2,FALSE)</f>
        <v>MARKETING &amp; PUBLIC AFFAIRS</v>
      </c>
      <c r="Y833" s="6" t="str">
        <f>VLOOKUP(Table1[[#This Row],[2-Digit Object Code]],'Object Codes'!$C$2:$D$861,2,FALSE)</f>
        <v>WORKERS COMPENSATION INSURANCE</v>
      </c>
    </row>
    <row r="834" spans="1:25" x14ac:dyDescent="0.25">
      <c r="A834" s="1" t="s">
        <v>8</v>
      </c>
      <c r="B834" s="1" t="s">
        <v>9</v>
      </c>
      <c r="C834" s="1" t="s">
        <v>10</v>
      </c>
      <c r="D834" s="1" t="s">
        <v>11</v>
      </c>
      <c r="E834" s="1" t="s">
        <v>178</v>
      </c>
      <c r="F834" s="1" t="s">
        <v>12</v>
      </c>
      <c r="G834" s="1" t="s">
        <v>47</v>
      </c>
      <c r="H834" s="1" t="s">
        <v>179</v>
      </c>
      <c r="I834" s="3">
        <v>25</v>
      </c>
      <c r="J834" s="3">
        <v>0</v>
      </c>
      <c r="K834" s="3">
        <v>25</v>
      </c>
      <c r="L834" s="3">
        <v>0</v>
      </c>
      <c r="M834" s="3">
        <v>25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6">
        <f t="shared" ref="T834:T897" si="39">N834-I834</f>
        <v>-25</v>
      </c>
      <c r="U834" s="6">
        <f t="shared" ref="U834:U897" si="40">N834-L834</f>
        <v>0</v>
      </c>
      <c r="V834" s="9">
        <f t="shared" ref="V834:V897" si="41">MID(G834,1,1)*1000</f>
        <v>3000</v>
      </c>
      <c r="W834" s="9">
        <f>MID(Table1[[#This Row],[Object]],1,2)*100</f>
        <v>3900</v>
      </c>
      <c r="X834" s="6" t="str">
        <f>VLOOKUP(Table1[[#This Row],[Program]],Program!$A$2:$B$269,2,FALSE)</f>
        <v>MARKETING &amp; PUBLIC AFFAIRS</v>
      </c>
      <c r="Y834" s="6" t="str">
        <f>VLOOKUP(Table1[[#This Row],[2-Digit Object Code]],'Object Codes'!$C$2:$D$861,2,FALSE)</f>
        <v>OTHER BENEFITS</v>
      </c>
    </row>
    <row r="835" spans="1:25" x14ac:dyDescent="0.25">
      <c r="A835" s="1" t="s">
        <v>8</v>
      </c>
      <c r="B835" s="1" t="s">
        <v>9</v>
      </c>
      <c r="C835" s="1" t="s">
        <v>10</v>
      </c>
      <c r="D835" s="1" t="s">
        <v>11</v>
      </c>
      <c r="E835" s="1" t="s">
        <v>178</v>
      </c>
      <c r="F835" s="1" t="s">
        <v>12</v>
      </c>
      <c r="G835" s="1" t="s">
        <v>50</v>
      </c>
      <c r="H835" s="1" t="s">
        <v>179</v>
      </c>
      <c r="I835" s="3">
        <v>12</v>
      </c>
      <c r="J835" s="3">
        <v>0</v>
      </c>
      <c r="K835" s="3">
        <v>12</v>
      </c>
      <c r="L835" s="3">
        <v>0</v>
      </c>
      <c r="M835" s="3">
        <v>12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6">
        <f t="shared" si="39"/>
        <v>-12</v>
      </c>
      <c r="U835" s="6">
        <f t="shared" si="40"/>
        <v>0</v>
      </c>
      <c r="V835" s="9">
        <f t="shared" si="41"/>
        <v>3000</v>
      </c>
      <c r="W835" s="9">
        <f>MID(Table1[[#This Row],[Object]],1,2)*100</f>
        <v>3900</v>
      </c>
      <c r="X835" s="6" t="str">
        <f>VLOOKUP(Table1[[#This Row],[Program]],Program!$A$2:$B$269,2,FALSE)</f>
        <v>MARKETING &amp; PUBLIC AFFAIRS</v>
      </c>
      <c r="Y835" s="6" t="str">
        <f>VLOOKUP(Table1[[#This Row],[2-Digit Object Code]],'Object Codes'!$C$2:$D$861,2,FALSE)</f>
        <v>OTHER BENEFITS</v>
      </c>
    </row>
    <row r="836" spans="1:25" x14ac:dyDescent="0.25">
      <c r="A836" s="1" t="s">
        <v>8</v>
      </c>
      <c r="B836" s="1" t="s">
        <v>9</v>
      </c>
      <c r="C836" s="1" t="s">
        <v>10</v>
      </c>
      <c r="D836" s="1" t="s">
        <v>11</v>
      </c>
      <c r="E836" s="1" t="s">
        <v>178</v>
      </c>
      <c r="F836" s="1" t="s">
        <v>12</v>
      </c>
      <c r="G836" s="1" t="s">
        <v>53</v>
      </c>
      <c r="H836" s="1" t="s">
        <v>179</v>
      </c>
      <c r="I836" s="3">
        <v>150</v>
      </c>
      <c r="J836" s="3">
        <v>-150</v>
      </c>
      <c r="K836" s="3">
        <v>0</v>
      </c>
      <c r="L836" s="3">
        <v>0</v>
      </c>
      <c r="M836" s="3">
        <v>0</v>
      </c>
      <c r="N836" s="3">
        <v>150</v>
      </c>
      <c r="O836" s="3">
        <v>0</v>
      </c>
      <c r="P836" s="3">
        <v>150</v>
      </c>
      <c r="Q836" s="3">
        <v>0</v>
      </c>
      <c r="R836" s="3">
        <v>0</v>
      </c>
      <c r="S836" s="3">
        <v>150</v>
      </c>
      <c r="T836" s="6">
        <f t="shared" si="39"/>
        <v>0</v>
      </c>
      <c r="U836" s="6">
        <f t="shared" si="40"/>
        <v>150</v>
      </c>
      <c r="V836" s="9">
        <f t="shared" si="41"/>
        <v>4000</v>
      </c>
      <c r="W836" s="9">
        <f>MID(Table1[[#This Row],[Object]],1,2)*100</f>
        <v>4200</v>
      </c>
      <c r="X836" s="6" t="str">
        <f>VLOOKUP(Table1[[#This Row],[Program]],Program!$A$2:$B$269,2,FALSE)</f>
        <v>MARKETING &amp; PUBLIC AFFAIRS</v>
      </c>
      <c r="Y836" s="6" t="str">
        <f>VLOOKUP(Table1[[#This Row],[2-Digit Object Code]],'Object Codes'!$C$2:$D$861,2,FALSE)</f>
        <v>BOOK,MAGAZINE&amp;PERIOD-DIST.USE</v>
      </c>
    </row>
    <row r="837" spans="1:25" x14ac:dyDescent="0.25">
      <c r="A837" s="1" t="s">
        <v>8</v>
      </c>
      <c r="B837" s="1" t="s">
        <v>9</v>
      </c>
      <c r="C837" s="1" t="s">
        <v>10</v>
      </c>
      <c r="D837" s="1" t="s">
        <v>11</v>
      </c>
      <c r="E837" s="1" t="s">
        <v>178</v>
      </c>
      <c r="F837" s="1" t="s">
        <v>12</v>
      </c>
      <c r="G837" s="1" t="s">
        <v>55</v>
      </c>
      <c r="H837" s="1" t="s">
        <v>179</v>
      </c>
      <c r="I837" s="3">
        <v>1000</v>
      </c>
      <c r="J837" s="3">
        <v>-733.29</v>
      </c>
      <c r="K837" s="3">
        <v>266.70999999999998</v>
      </c>
      <c r="L837" s="3">
        <v>266.70999999999998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6">
        <f t="shared" si="39"/>
        <v>-1000</v>
      </c>
      <c r="U837" s="6">
        <f t="shared" si="40"/>
        <v>-266.70999999999998</v>
      </c>
      <c r="V837" s="9">
        <f t="shared" si="41"/>
        <v>4000</v>
      </c>
      <c r="W837" s="9">
        <f>MID(Table1[[#This Row],[Object]],1,2)*100</f>
        <v>4400</v>
      </c>
      <c r="X837" s="6" t="str">
        <f>VLOOKUP(Table1[[#This Row],[Program]],Program!$A$2:$B$269,2,FALSE)</f>
        <v>MARKETING &amp; PUBLIC AFFAIRS</v>
      </c>
      <c r="Y837" s="6" t="str">
        <f>VLOOKUP(Table1[[#This Row],[2-Digit Object Code]],'Object Codes'!$C$2:$D$861,2,FALSE)</f>
        <v>MEDIA AND SOFTWARE-DISTRCT USE</v>
      </c>
    </row>
    <row r="838" spans="1:25" x14ac:dyDescent="0.25">
      <c r="A838" s="1" t="s">
        <v>8</v>
      </c>
      <c r="B838" s="1" t="s">
        <v>9</v>
      </c>
      <c r="C838" s="1" t="s">
        <v>10</v>
      </c>
      <c r="D838" s="1" t="s">
        <v>11</v>
      </c>
      <c r="E838" s="1" t="s">
        <v>178</v>
      </c>
      <c r="F838" s="1" t="s">
        <v>12</v>
      </c>
      <c r="G838" s="1" t="s">
        <v>56</v>
      </c>
      <c r="H838" s="1" t="s">
        <v>179</v>
      </c>
      <c r="I838" s="3">
        <v>1000</v>
      </c>
      <c r="J838" s="3">
        <v>5884.29</v>
      </c>
      <c r="K838" s="3">
        <v>6884.29</v>
      </c>
      <c r="L838" s="3">
        <v>6768.03</v>
      </c>
      <c r="M838" s="3">
        <v>116.26</v>
      </c>
      <c r="N838" s="3">
        <v>7000</v>
      </c>
      <c r="O838" s="3">
        <v>-1000</v>
      </c>
      <c r="P838" s="3">
        <v>6000</v>
      </c>
      <c r="Q838" s="3">
        <v>1014.98</v>
      </c>
      <c r="R838" s="3">
        <v>0</v>
      </c>
      <c r="S838" s="3">
        <v>4985.0200000000004</v>
      </c>
      <c r="T838" s="6">
        <f t="shared" si="39"/>
        <v>6000</v>
      </c>
      <c r="U838" s="6">
        <f t="shared" si="40"/>
        <v>231.97000000000025</v>
      </c>
      <c r="V838" s="9">
        <f t="shared" si="41"/>
        <v>4000</v>
      </c>
      <c r="W838" s="9">
        <f>MID(Table1[[#This Row],[Object]],1,2)*100</f>
        <v>4500</v>
      </c>
      <c r="X838" s="6" t="str">
        <f>VLOOKUP(Table1[[#This Row],[Program]],Program!$A$2:$B$269,2,FALSE)</f>
        <v>MARKETING &amp; PUBLIC AFFAIRS</v>
      </c>
      <c r="Y838" s="6" t="str">
        <f>VLOOKUP(Table1[[#This Row],[2-Digit Object Code]],'Object Codes'!$C$2:$D$861,2,FALSE)</f>
        <v>NONINSTRUCTIONAL SUPPLIES</v>
      </c>
    </row>
    <row r="839" spans="1:25" x14ac:dyDescent="0.25">
      <c r="A839" s="1" t="s">
        <v>8</v>
      </c>
      <c r="B839" s="1" t="s">
        <v>9</v>
      </c>
      <c r="C839" s="1" t="s">
        <v>10</v>
      </c>
      <c r="D839" s="1" t="s">
        <v>11</v>
      </c>
      <c r="E839" s="1" t="s">
        <v>178</v>
      </c>
      <c r="F839" s="1" t="s">
        <v>12</v>
      </c>
      <c r="G839" s="1" t="s">
        <v>57</v>
      </c>
      <c r="H839" s="1" t="s">
        <v>179</v>
      </c>
      <c r="I839" s="3">
        <v>8000</v>
      </c>
      <c r="J839" s="3">
        <v>-480</v>
      </c>
      <c r="K839" s="3">
        <v>7520</v>
      </c>
      <c r="L839" s="3">
        <v>3820</v>
      </c>
      <c r="M839" s="3">
        <v>3700</v>
      </c>
      <c r="N839" s="3">
        <v>5000</v>
      </c>
      <c r="O839" s="3">
        <v>0</v>
      </c>
      <c r="P839" s="3">
        <v>5000</v>
      </c>
      <c r="Q839" s="3">
        <v>0</v>
      </c>
      <c r="R839" s="3">
        <v>1944</v>
      </c>
      <c r="S839" s="3">
        <v>3056</v>
      </c>
      <c r="T839" s="6">
        <f t="shared" si="39"/>
        <v>-3000</v>
      </c>
      <c r="U839" s="6">
        <f t="shared" si="40"/>
        <v>1180</v>
      </c>
      <c r="V839" s="9">
        <f t="shared" si="41"/>
        <v>5000</v>
      </c>
      <c r="W839" s="9">
        <f>MID(Table1[[#This Row],[Object]],1,2)*100</f>
        <v>5100</v>
      </c>
      <c r="X839" s="6" t="str">
        <f>VLOOKUP(Table1[[#This Row],[Program]],Program!$A$2:$B$269,2,FALSE)</f>
        <v>MARKETING &amp; PUBLIC AFFAIRS</v>
      </c>
      <c r="Y839" s="6" t="str">
        <f>VLOOKUP(Table1[[#This Row],[2-Digit Object Code]],'Object Codes'!$C$2:$D$861,2,FALSE)</f>
        <v>PERSON&amp;CONSULTANT SVC-DIST USE</v>
      </c>
    </row>
    <row r="840" spans="1:25" x14ac:dyDescent="0.25">
      <c r="A840" s="1" t="s">
        <v>8</v>
      </c>
      <c r="B840" s="1" t="s">
        <v>9</v>
      </c>
      <c r="C840" s="1" t="s">
        <v>10</v>
      </c>
      <c r="D840" s="1" t="s">
        <v>11</v>
      </c>
      <c r="E840" s="1" t="s">
        <v>178</v>
      </c>
      <c r="F840" s="1" t="s">
        <v>12</v>
      </c>
      <c r="G840" s="1" t="s">
        <v>58</v>
      </c>
      <c r="H840" s="1" t="s">
        <v>179</v>
      </c>
      <c r="I840" s="3">
        <v>750</v>
      </c>
      <c r="J840" s="3">
        <v>300</v>
      </c>
      <c r="K840" s="3">
        <v>1050</v>
      </c>
      <c r="L840" s="3">
        <v>473.44</v>
      </c>
      <c r="M840" s="3">
        <v>576.55999999999995</v>
      </c>
      <c r="N840" s="3">
        <v>1000</v>
      </c>
      <c r="O840" s="3">
        <v>0</v>
      </c>
      <c r="P840" s="3">
        <v>1000</v>
      </c>
      <c r="Q840" s="3">
        <v>0</v>
      </c>
      <c r="R840" s="3">
        <v>0</v>
      </c>
      <c r="S840" s="3">
        <v>1000</v>
      </c>
      <c r="T840" s="6">
        <f t="shared" si="39"/>
        <v>250</v>
      </c>
      <c r="U840" s="6">
        <f t="shared" si="40"/>
        <v>526.55999999999995</v>
      </c>
      <c r="V840" s="9">
        <f t="shared" si="41"/>
        <v>5000</v>
      </c>
      <c r="W840" s="9">
        <f>MID(Table1[[#This Row],[Object]],1,2)*100</f>
        <v>5200</v>
      </c>
      <c r="X840" s="6" t="str">
        <f>VLOOKUP(Table1[[#This Row],[Program]],Program!$A$2:$B$269,2,FALSE)</f>
        <v>MARKETING &amp; PUBLIC AFFAIRS</v>
      </c>
      <c r="Y840" s="6" t="str">
        <f>VLOOKUP(Table1[[#This Row],[2-Digit Object Code]],'Object Codes'!$C$2:$D$861,2,FALSE)</f>
        <v>TRAVEL &amp; CONFERENCE EXPENSES</v>
      </c>
    </row>
    <row r="841" spans="1:25" x14ac:dyDescent="0.25">
      <c r="A841" s="1" t="s">
        <v>8</v>
      </c>
      <c r="B841" s="1" t="s">
        <v>9</v>
      </c>
      <c r="C841" s="1" t="s">
        <v>10</v>
      </c>
      <c r="D841" s="1" t="s">
        <v>11</v>
      </c>
      <c r="E841" s="1" t="s">
        <v>178</v>
      </c>
      <c r="F841" s="1" t="s">
        <v>12</v>
      </c>
      <c r="G841" s="1" t="s">
        <v>63</v>
      </c>
      <c r="H841" s="1" t="s">
        <v>179</v>
      </c>
      <c r="I841" s="3">
        <v>500</v>
      </c>
      <c r="J841" s="3">
        <v>0</v>
      </c>
      <c r="K841" s="3">
        <v>500</v>
      </c>
      <c r="L841" s="3">
        <v>0</v>
      </c>
      <c r="M841" s="3">
        <v>500</v>
      </c>
      <c r="N841" s="3">
        <v>500</v>
      </c>
      <c r="O841" s="3">
        <v>0</v>
      </c>
      <c r="P841" s="3">
        <v>500</v>
      </c>
      <c r="Q841" s="3">
        <v>0</v>
      </c>
      <c r="R841" s="3">
        <v>0</v>
      </c>
      <c r="S841" s="3">
        <v>500</v>
      </c>
      <c r="T841" s="6">
        <f t="shared" si="39"/>
        <v>0</v>
      </c>
      <c r="U841" s="6">
        <f t="shared" si="40"/>
        <v>500</v>
      </c>
      <c r="V841" s="9">
        <f t="shared" si="41"/>
        <v>5000</v>
      </c>
      <c r="W841" s="9">
        <f>MID(Table1[[#This Row],[Object]],1,2)*100</f>
        <v>5300</v>
      </c>
      <c r="X841" s="6" t="str">
        <f>VLOOKUP(Table1[[#This Row],[Program]],Program!$A$2:$B$269,2,FALSE)</f>
        <v>MARKETING &amp; PUBLIC AFFAIRS</v>
      </c>
      <c r="Y841" s="6" t="str">
        <f>VLOOKUP(Table1[[#This Row],[2-Digit Object Code]],'Object Codes'!$C$2:$D$861,2,FALSE)</f>
        <v>POST/DUES/MEMBERSHIPS-DIST.USE</v>
      </c>
    </row>
    <row r="842" spans="1:25" x14ac:dyDescent="0.25">
      <c r="A842" s="1" t="s">
        <v>8</v>
      </c>
      <c r="B842" s="1" t="s">
        <v>9</v>
      </c>
      <c r="C842" s="1" t="s">
        <v>10</v>
      </c>
      <c r="D842" s="1" t="s">
        <v>11</v>
      </c>
      <c r="E842" s="1" t="s">
        <v>178</v>
      </c>
      <c r="F842" s="1" t="s">
        <v>12</v>
      </c>
      <c r="G842" s="1" t="s">
        <v>64</v>
      </c>
      <c r="H842" s="1" t="s">
        <v>179</v>
      </c>
      <c r="I842" s="3">
        <v>48000</v>
      </c>
      <c r="J842" s="3">
        <v>-48000</v>
      </c>
      <c r="K842" s="3">
        <v>0</v>
      </c>
      <c r="L842" s="3">
        <v>0</v>
      </c>
      <c r="M842" s="3">
        <v>0</v>
      </c>
      <c r="N842" s="3">
        <v>18000</v>
      </c>
      <c r="O842" s="3">
        <v>0</v>
      </c>
      <c r="P842" s="3">
        <v>18000</v>
      </c>
      <c r="Q842" s="3">
        <v>0</v>
      </c>
      <c r="R842" s="3">
        <v>0</v>
      </c>
      <c r="S842" s="3">
        <v>18000</v>
      </c>
      <c r="T842" s="6">
        <f t="shared" si="39"/>
        <v>-30000</v>
      </c>
      <c r="U842" s="6">
        <f t="shared" si="40"/>
        <v>18000</v>
      </c>
      <c r="V842" s="9">
        <f t="shared" si="41"/>
        <v>5000</v>
      </c>
      <c r="W842" s="9">
        <f>MID(Table1[[#This Row],[Object]],1,2)*100</f>
        <v>5300</v>
      </c>
      <c r="X842" s="6" t="str">
        <f>VLOOKUP(Table1[[#This Row],[Program]],Program!$A$2:$B$269,2,FALSE)</f>
        <v>MARKETING &amp; PUBLIC AFFAIRS</v>
      </c>
      <c r="Y842" s="6" t="str">
        <f>VLOOKUP(Table1[[#This Row],[2-Digit Object Code]],'Object Codes'!$C$2:$D$861,2,FALSE)</f>
        <v>POST/DUES/MEMBERSHIPS-DIST.USE</v>
      </c>
    </row>
    <row r="843" spans="1:25" x14ac:dyDescent="0.25">
      <c r="A843" s="1" t="s">
        <v>8</v>
      </c>
      <c r="B843" s="1" t="s">
        <v>9</v>
      </c>
      <c r="C843" s="1" t="s">
        <v>10</v>
      </c>
      <c r="D843" s="1" t="s">
        <v>11</v>
      </c>
      <c r="E843" s="1" t="s">
        <v>178</v>
      </c>
      <c r="F843" s="1" t="s">
        <v>12</v>
      </c>
      <c r="G843" s="1" t="s">
        <v>65</v>
      </c>
      <c r="H843" s="1" t="s">
        <v>66</v>
      </c>
      <c r="I843" s="3">
        <v>0</v>
      </c>
      <c r="J843" s="3">
        <v>160</v>
      </c>
      <c r="K843" s="3">
        <v>160</v>
      </c>
      <c r="L843" s="3">
        <v>0</v>
      </c>
      <c r="M843" s="3">
        <v>160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6">
        <f t="shared" si="39"/>
        <v>0</v>
      </c>
      <c r="U843" s="6">
        <f t="shared" si="40"/>
        <v>0</v>
      </c>
      <c r="V843" s="9">
        <f t="shared" si="41"/>
        <v>5000</v>
      </c>
      <c r="W843" s="9">
        <f>MID(Table1[[#This Row],[Object]],1,2)*100</f>
        <v>5500</v>
      </c>
      <c r="X843" s="6" t="str">
        <f>VLOOKUP(Table1[[#This Row],[Program]],Program!$A$2:$B$269,2,FALSE)</f>
        <v>MARKETING &amp; PUBLIC AFFAIRS</v>
      </c>
      <c r="Y843" s="6" t="str">
        <f>VLOOKUP(Table1[[#This Row],[2-Digit Object Code]],'Object Codes'!$C$2:$D$861,2,FALSE)</f>
        <v>UTILITIES &amp; HOUSEKEEP-DIST.USE</v>
      </c>
    </row>
    <row r="844" spans="1:25" x14ac:dyDescent="0.25">
      <c r="A844" s="1" t="s">
        <v>8</v>
      </c>
      <c r="B844" s="1" t="s">
        <v>9</v>
      </c>
      <c r="C844" s="1" t="s">
        <v>10</v>
      </c>
      <c r="D844" s="1" t="s">
        <v>11</v>
      </c>
      <c r="E844" s="1" t="s">
        <v>178</v>
      </c>
      <c r="F844" s="1" t="s">
        <v>12</v>
      </c>
      <c r="G844" s="1" t="s">
        <v>104</v>
      </c>
      <c r="H844" s="1" t="s">
        <v>179</v>
      </c>
      <c r="I844" s="3">
        <v>0</v>
      </c>
      <c r="J844" s="3">
        <v>3000</v>
      </c>
      <c r="K844" s="3">
        <v>3000</v>
      </c>
      <c r="L844" s="3">
        <v>3939.16</v>
      </c>
      <c r="M844" s="3">
        <v>-939.16</v>
      </c>
      <c r="N844" s="3">
        <v>6000</v>
      </c>
      <c r="O844" s="3">
        <v>0</v>
      </c>
      <c r="P844" s="3">
        <v>6000</v>
      </c>
      <c r="Q844" s="3">
        <v>1596.91</v>
      </c>
      <c r="R844" s="3">
        <v>0</v>
      </c>
      <c r="S844" s="3">
        <v>4403.09</v>
      </c>
      <c r="T844" s="6">
        <f t="shared" si="39"/>
        <v>6000</v>
      </c>
      <c r="U844" s="6">
        <f t="shared" si="40"/>
        <v>2060.84</v>
      </c>
      <c r="V844" s="9">
        <f t="shared" si="41"/>
        <v>5000</v>
      </c>
      <c r="W844" s="9">
        <f>MID(Table1[[#This Row],[Object]],1,2)*100</f>
        <v>5600</v>
      </c>
      <c r="X844" s="6" t="str">
        <f>VLOOKUP(Table1[[#This Row],[Program]],Program!$A$2:$B$269,2,FALSE)</f>
        <v>MARKETING &amp; PUBLIC AFFAIRS</v>
      </c>
      <c r="Y844" s="6" t="str">
        <f>VLOOKUP(Table1[[#This Row],[2-Digit Object Code]],'Object Codes'!$C$2:$D$861,2,FALSE)</f>
        <v>RENTS,LEASES&amp;REPAIRS-DIST.USE</v>
      </c>
    </row>
    <row r="845" spans="1:25" x14ac:dyDescent="0.25">
      <c r="A845" s="1" t="s">
        <v>8</v>
      </c>
      <c r="B845" s="1" t="s">
        <v>9</v>
      </c>
      <c r="C845" s="1" t="s">
        <v>10</v>
      </c>
      <c r="D845" s="1" t="s">
        <v>11</v>
      </c>
      <c r="E845" s="1" t="s">
        <v>178</v>
      </c>
      <c r="F845" s="1" t="s">
        <v>12</v>
      </c>
      <c r="G845" s="1" t="s">
        <v>93</v>
      </c>
      <c r="H845" s="1" t="s">
        <v>179</v>
      </c>
      <c r="I845" s="3">
        <v>0</v>
      </c>
      <c r="J845" s="3">
        <v>500</v>
      </c>
      <c r="K845" s="3">
        <v>500</v>
      </c>
      <c r="L845" s="3">
        <v>408.24</v>
      </c>
      <c r="M845" s="3">
        <v>91.76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6">
        <f t="shared" si="39"/>
        <v>0</v>
      </c>
      <c r="U845" s="6">
        <f t="shared" si="40"/>
        <v>-408.24</v>
      </c>
      <c r="V845" s="9">
        <f t="shared" si="41"/>
        <v>5000</v>
      </c>
      <c r="W845" s="9">
        <f>MID(Table1[[#This Row],[Object]],1,2)*100</f>
        <v>5600</v>
      </c>
      <c r="X845" s="6" t="str">
        <f>VLOOKUP(Table1[[#This Row],[Program]],Program!$A$2:$B$269,2,FALSE)</f>
        <v>MARKETING &amp; PUBLIC AFFAIRS</v>
      </c>
      <c r="Y845" s="6" t="str">
        <f>VLOOKUP(Table1[[#This Row],[2-Digit Object Code]],'Object Codes'!$C$2:$D$861,2,FALSE)</f>
        <v>RENTS,LEASES&amp;REPAIRS-DIST.USE</v>
      </c>
    </row>
    <row r="846" spans="1:25" x14ac:dyDescent="0.25">
      <c r="A846" s="1" t="s">
        <v>8</v>
      </c>
      <c r="B846" s="1" t="s">
        <v>9</v>
      </c>
      <c r="C846" s="1" t="s">
        <v>10</v>
      </c>
      <c r="D846" s="1" t="s">
        <v>11</v>
      </c>
      <c r="E846" s="1" t="s">
        <v>178</v>
      </c>
      <c r="F846" s="1" t="s">
        <v>12</v>
      </c>
      <c r="G846" s="1" t="s">
        <v>94</v>
      </c>
      <c r="H846" s="1" t="s">
        <v>179</v>
      </c>
      <c r="I846" s="3">
        <v>45000</v>
      </c>
      <c r="J846" s="3">
        <v>33888.19</v>
      </c>
      <c r="K846" s="3">
        <v>78888.19</v>
      </c>
      <c r="L846" s="3">
        <v>77286.94</v>
      </c>
      <c r="M846" s="3">
        <v>1601.25</v>
      </c>
      <c r="N846" s="3">
        <v>99000</v>
      </c>
      <c r="O846" s="3">
        <v>80000</v>
      </c>
      <c r="P846" s="3">
        <v>179000</v>
      </c>
      <c r="Q846" s="3">
        <v>64938.84</v>
      </c>
      <c r="R846" s="3">
        <v>5700</v>
      </c>
      <c r="S846" s="3">
        <v>108361.16</v>
      </c>
      <c r="T846" s="6">
        <f t="shared" si="39"/>
        <v>54000</v>
      </c>
      <c r="U846" s="6">
        <f t="shared" si="40"/>
        <v>21713.059999999998</v>
      </c>
      <c r="V846" s="9">
        <f t="shared" si="41"/>
        <v>5000</v>
      </c>
      <c r="W846" s="9">
        <f>MID(Table1[[#This Row],[Object]],1,2)*100</f>
        <v>5800</v>
      </c>
      <c r="X846" s="6" t="str">
        <f>VLOOKUP(Table1[[#This Row],[Program]],Program!$A$2:$B$269,2,FALSE)</f>
        <v>MARKETING &amp; PUBLIC AFFAIRS</v>
      </c>
      <c r="Y846" s="6" t="str">
        <f>VLOOKUP(Table1[[#This Row],[2-Digit Object Code]],'Object Codes'!$C$2:$D$861,2,FALSE)</f>
        <v>OTHER OPERATING EXP-DIST. USE</v>
      </c>
    </row>
    <row r="847" spans="1:25" x14ac:dyDescent="0.25">
      <c r="A847" s="1" t="s">
        <v>8</v>
      </c>
      <c r="B847" s="1" t="s">
        <v>9</v>
      </c>
      <c r="C847" s="1" t="s">
        <v>10</v>
      </c>
      <c r="D847" s="1" t="s">
        <v>11</v>
      </c>
      <c r="E847" s="1" t="s">
        <v>178</v>
      </c>
      <c r="F847" s="1" t="s">
        <v>12</v>
      </c>
      <c r="G847" s="1" t="s">
        <v>68</v>
      </c>
      <c r="H847" s="1" t="s">
        <v>179</v>
      </c>
      <c r="I847" s="3">
        <v>2000</v>
      </c>
      <c r="J847" s="3">
        <v>-3198.19</v>
      </c>
      <c r="K847" s="3">
        <v>-1198.19</v>
      </c>
      <c r="L847" s="3">
        <v>-1198.19</v>
      </c>
      <c r="M847" s="3">
        <v>0</v>
      </c>
      <c r="N847" s="3">
        <v>6000</v>
      </c>
      <c r="O847" s="3">
        <v>0</v>
      </c>
      <c r="P847" s="3">
        <v>6000</v>
      </c>
      <c r="Q847" s="3">
        <v>1892.21</v>
      </c>
      <c r="R847" s="3">
        <v>0</v>
      </c>
      <c r="S847" s="3">
        <v>4107.79</v>
      </c>
      <c r="T847" s="6">
        <f t="shared" si="39"/>
        <v>4000</v>
      </c>
      <c r="U847" s="6">
        <f t="shared" si="40"/>
        <v>7198.1900000000005</v>
      </c>
      <c r="V847" s="9">
        <f t="shared" si="41"/>
        <v>5000</v>
      </c>
      <c r="W847" s="9">
        <f>MID(Table1[[#This Row],[Object]],1,2)*100</f>
        <v>5800</v>
      </c>
      <c r="X847" s="6" t="str">
        <f>VLOOKUP(Table1[[#This Row],[Program]],Program!$A$2:$B$269,2,FALSE)</f>
        <v>MARKETING &amp; PUBLIC AFFAIRS</v>
      </c>
      <c r="Y847" s="6" t="str">
        <f>VLOOKUP(Table1[[#This Row],[2-Digit Object Code]],'Object Codes'!$C$2:$D$861,2,FALSE)</f>
        <v>OTHER OPERATING EXP-DIST. USE</v>
      </c>
    </row>
    <row r="848" spans="1:25" x14ac:dyDescent="0.25">
      <c r="A848" s="1" t="s">
        <v>8</v>
      </c>
      <c r="B848" s="1" t="s">
        <v>9</v>
      </c>
      <c r="C848" s="1" t="s">
        <v>10</v>
      </c>
      <c r="D848" s="1" t="s">
        <v>11</v>
      </c>
      <c r="E848" s="1" t="s">
        <v>178</v>
      </c>
      <c r="F848" s="1" t="s">
        <v>12</v>
      </c>
      <c r="G848" s="1" t="s">
        <v>70</v>
      </c>
      <c r="H848" s="1" t="s">
        <v>179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6">
        <f t="shared" si="39"/>
        <v>0</v>
      </c>
      <c r="U848" s="6">
        <f t="shared" si="40"/>
        <v>0</v>
      </c>
      <c r="V848" s="9">
        <f t="shared" si="41"/>
        <v>6000</v>
      </c>
      <c r="W848" s="9">
        <f>MID(Table1[[#This Row],[Object]],1,2)*100</f>
        <v>6400</v>
      </c>
      <c r="X848" s="6" t="str">
        <f>VLOOKUP(Table1[[#This Row],[Program]],Program!$A$2:$B$269,2,FALSE)</f>
        <v>MARKETING &amp; PUBLIC AFFAIRS</v>
      </c>
      <c r="Y848" s="6" t="str">
        <f>VLOOKUP(Table1[[#This Row],[2-Digit Object Code]],'Object Codes'!$C$2:$D$861,2,FALSE)</f>
        <v>EQUIP/FURNITURE (EXCLD COMPTR)</v>
      </c>
    </row>
    <row r="849" spans="1:25" x14ac:dyDescent="0.25">
      <c r="A849" s="1" t="s">
        <v>8</v>
      </c>
      <c r="B849" s="1" t="s">
        <v>9</v>
      </c>
      <c r="C849" s="1" t="s">
        <v>10</v>
      </c>
      <c r="D849" s="1" t="s">
        <v>11</v>
      </c>
      <c r="E849" s="1" t="s">
        <v>180</v>
      </c>
      <c r="F849" s="1" t="s">
        <v>12</v>
      </c>
      <c r="G849" s="1" t="s">
        <v>45</v>
      </c>
      <c r="H849" s="1" t="s">
        <v>162</v>
      </c>
      <c r="I849" s="3">
        <v>1500</v>
      </c>
      <c r="J849" s="3">
        <v>0</v>
      </c>
      <c r="K849" s="3">
        <v>1500</v>
      </c>
      <c r="L849" s="3">
        <v>0</v>
      </c>
      <c r="M849" s="3">
        <v>1500</v>
      </c>
      <c r="N849" s="3">
        <v>1500</v>
      </c>
      <c r="O849" s="3">
        <v>0</v>
      </c>
      <c r="P849" s="3">
        <v>1500</v>
      </c>
      <c r="Q849" s="3">
        <v>0</v>
      </c>
      <c r="R849" s="3">
        <v>0</v>
      </c>
      <c r="S849" s="3">
        <v>1500</v>
      </c>
      <c r="T849" s="6">
        <f t="shared" si="39"/>
        <v>0</v>
      </c>
      <c r="U849" s="6">
        <f t="shared" si="40"/>
        <v>1500</v>
      </c>
      <c r="V849" s="9">
        <f t="shared" si="41"/>
        <v>3000</v>
      </c>
      <c r="W849" s="9">
        <f>MID(Table1[[#This Row],[Object]],1,2)*100</f>
        <v>3600</v>
      </c>
      <c r="X849" s="6" t="str">
        <f>VLOOKUP(Table1[[#This Row],[Program]],Program!$A$2:$B$269,2,FALSE)</f>
        <v>8TH STREET BUILDING</v>
      </c>
      <c r="Y849" s="6" t="str">
        <f>VLOOKUP(Table1[[#This Row],[2-Digit Object Code]],'Object Codes'!$C$2:$D$861,2,FALSE)</f>
        <v>WORKERS COMPENSATION INSURANCE</v>
      </c>
    </row>
    <row r="850" spans="1:25" x14ac:dyDescent="0.25">
      <c r="A850" s="1" t="s">
        <v>8</v>
      </c>
      <c r="B850" s="1" t="s">
        <v>9</v>
      </c>
      <c r="C850" s="1" t="s">
        <v>10</v>
      </c>
      <c r="D850" s="1" t="s">
        <v>11</v>
      </c>
      <c r="E850" s="1" t="s">
        <v>181</v>
      </c>
      <c r="F850" s="1" t="s">
        <v>12</v>
      </c>
      <c r="G850" s="1" t="s">
        <v>19</v>
      </c>
      <c r="H850" s="1" t="s">
        <v>109</v>
      </c>
      <c r="I850" s="3">
        <v>196270</v>
      </c>
      <c r="J850" s="3">
        <v>-11000</v>
      </c>
      <c r="K850" s="3">
        <v>185270</v>
      </c>
      <c r="L850" s="3">
        <v>97502.49</v>
      </c>
      <c r="M850" s="3">
        <v>87767.51</v>
      </c>
      <c r="N850" s="3">
        <v>172733</v>
      </c>
      <c r="O850" s="3">
        <v>0</v>
      </c>
      <c r="P850" s="3">
        <v>172733</v>
      </c>
      <c r="Q850" s="3">
        <v>74116.27</v>
      </c>
      <c r="R850" s="3">
        <v>0</v>
      </c>
      <c r="S850" s="3">
        <v>98616.73</v>
      </c>
      <c r="T850" s="6">
        <f t="shared" si="39"/>
        <v>-23537</v>
      </c>
      <c r="U850" s="6">
        <f t="shared" si="40"/>
        <v>75230.509999999995</v>
      </c>
      <c r="V850" s="9">
        <f t="shared" si="41"/>
        <v>2000</v>
      </c>
      <c r="W850" s="9">
        <f>MID(Table1[[#This Row],[Object]],1,2)*100</f>
        <v>2100</v>
      </c>
      <c r="X850" s="6" t="str">
        <f>VLOOKUP(Table1[[#This Row],[Program]],Program!$A$2:$B$269,2,FALSE)</f>
        <v>SECURITY</v>
      </c>
      <c r="Y850" s="6" t="str">
        <f>VLOOKUP(Table1[[#This Row],[2-Digit Object Code]],'Object Codes'!$C$2:$D$861,2,FALSE)</f>
        <v>CLASSIFIED MANAGERS-NON-INSTRU</v>
      </c>
    </row>
    <row r="851" spans="1:25" x14ac:dyDescent="0.25">
      <c r="A851" s="1" t="s">
        <v>8</v>
      </c>
      <c r="B851" s="1" t="s">
        <v>9</v>
      </c>
      <c r="C851" s="1" t="s">
        <v>10</v>
      </c>
      <c r="D851" s="1" t="s">
        <v>11</v>
      </c>
      <c r="E851" s="1" t="s">
        <v>181</v>
      </c>
      <c r="F851" s="1" t="s">
        <v>12</v>
      </c>
      <c r="G851" s="1" t="s">
        <v>99</v>
      </c>
      <c r="H851" s="1" t="s">
        <v>109</v>
      </c>
      <c r="I851" s="3">
        <v>2000</v>
      </c>
      <c r="J851" s="3">
        <v>0</v>
      </c>
      <c r="K851" s="3">
        <v>2000</v>
      </c>
      <c r="L851" s="3">
        <v>1972.98</v>
      </c>
      <c r="M851" s="3">
        <v>27.02</v>
      </c>
      <c r="N851" s="3">
        <v>2000</v>
      </c>
      <c r="O851" s="3">
        <v>0</v>
      </c>
      <c r="P851" s="3">
        <v>2000</v>
      </c>
      <c r="Q851" s="3">
        <v>2545.17</v>
      </c>
      <c r="R851" s="3">
        <v>0</v>
      </c>
      <c r="S851" s="3">
        <v>-545.16999999999996</v>
      </c>
      <c r="T851" s="6">
        <f t="shared" si="39"/>
        <v>0</v>
      </c>
      <c r="U851" s="6">
        <f t="shared" si="40"/>
        <v>27.019999999999982</v>
      </c>
      <c r="V851" s="9">
        <f t="shared" si="41"/>
        <v>2000</v>
      </c>
      <c r="W851" s="9">
        <f>MID(Table1[[#This Row],[Object]],1,2)*100</f>
        <v>2300</v>
      </c>
      <c r="X851" s="6" t="str">
        <f>VLOOKUP(Table1[[#This Row],[Program]],Program!$A$2:$B$269,2,FALSE)</f>
        <v>SECURITY</v>
      </c>
      <c r="Y851" s="6" t="str">
        <f>VLOOKUP(Table1[[#This Row],[2-Digit Object Code]],'Object Codes'!$C$2:$D$861,2,FALSE)</f>
        <v>NON-INSTRUCTION HOURLY CLASS.</v>
      </c>
    </row>
    <row r="852" spans="1:25" x14ac:dyDescent="0.25">
      <c r="A852" s="1" t="s">
        <v>8</v>
      </c>
      <c r="B852" s="1" t="s">
        <v>9</v>
      </c>
      <c r="C852" s="1" t="s">
        <v>10</v>
      </c>
      <c r="D852" s="1" t="s">
        <v>11</v>
      </c>
      <c r="E852" s="1" t="s">
        <v>181</v>
      </c>
      <c r="F852" s="1" t="s">
        <v>12</v>
      </c>
      <c r="G852" s="1" t="s">
        <v>22</v>
      </c>
      <c r="H852" s="1" t="s">
        <v>109</v>
      </c>
      <c r="I852" s="3">
        <v>0</v>
      </c>
      <c r="J852" s="3">
        <v>11000</v>
      </c>
      <c r="K852" s="3">
        <v>11000</v>
      </c>
      <c r="L852" s="3">
        <v>10886</v>
      </c>
      <c r="M852" s="3">
        <v>114</v>
      </c>
      <c r="N852" s="3">
        <v>0</v>
      </c>
      <c r="O852" s="3">
        <v>0</v>
      </c>
      <c r="P852" s="3">
        <v>0</v>
      </c>
      <c r="Q852" s="3">
        <v>86.84</v>
      </c>
      <c r="R852" s="3">
        <v>0</v>
      </c>
      <c r="S852" s="3">
        <v>-86.84</v>
      </c>
      <c r="T852" s="6">
        <f t="shared" si="39"/>
        <v>0</v>
      </c>
      <c r="U852" s="6">
        <f t="shared" si="40"/>
        <v>-10886</v>
      </c>
      <c r="V852" s="9">
        <f t="shared" si="41"/>
        <v>2000</v>
      </c>
      <c r="W852" s="9">
        <f>MID(Table1[[#This Row],[Object]],1,2)*100</f>
        <v>2300</v>
      </c>
      <c r="X852" s="6" t="str">
        <f>VLOOKUP(Table1[[#This Row],[Program]],Program!$A$2:$B$269,2,FALSE)</f>
        <v>SECURITY</v>
      </c>
      <c r="Y852" s="6" t="str">
        <f>VLOOKUP(Table1[[#This Row],[2-Digit Object Code]],'Object Codes'!$C$2:$D$861,2,FALSE)</f>
        <v>NON-INSTRUCTION HOURLY CLASS.</v>
      </c>
    </row>
    <row r="853" spans="1:25" x14ac:dyDescent="0.25">
      <c r="A853" s="1" t="s">
        <v>8</v>
      </c>
      <c r="B853" s="1" t="s">
        <v>9</v>
      </c>
      <c r="C853" s="1" t="s">
        <v>10</v>
      </c>
      <c r="D853" s="1" t="s">
        <v>11</v>
      </c>
      <c r="E853" s="1" t="s">
        <v>181</v>
      </c>
      <c r="F853" s="1" t="s">
        <v>12</v>
      </c>
      <c r="G853" s="1" t="s">
        <v>28</v>
      </c>
      <c r="H853" s="1" t="s">
        <v>109</v>
      </c>
      <c r="I853" s="3">
        <v>22484</v>
      </c>
      <c r="J853" s="3">
        <v>0</v>
      </c>
      <c r="K853" s="3">
        <v>22484</v>
      </c>
      <c r="L853" s="3">
        <v>11123.87</v>
      </c>
      <c r="M853" s="3">
        <v>11360.13</v>
      </c>
      <c r="N853" s="3">
        <v>20414</v>
      </c>
      <c r="O853" s="3">
        <v>0</v>
      </c>
      <c r="P853" s="3">
        <v>20414</v>
      </c>
      <c r="Q853" s="3">
        <v>9117.9</v>
      </c>
      <c r="R853" s="3">
        <v>0</v>
      </c>
      <c r="S853" s="3">
        <v>11296.1</v>
      </c>
      <c r="T853" s="6">
        <f t="shared" si="39"/>
        <v>-2070</v>
      </c>
      <c r="U853" s="6">
        <f t="shared" si="40"/>
        <v>9290.1299999999992</v>
      </c>
      <c r="V853" s="9">
        <f t="shared" si="41"/>
        <v>3000</v>
      </c>
      <c r="W853" s="9">
        <f>MID(Table1[[#This Row],[Object]],1,2)*100</f>
        <v>3200</v>
      </c>
      <c r="X853" s="6" t="str">
        <f>VLOOKUP(Table1[[#This Row],[Program]],Program!$A$2:$B$269,2,FALSE)</f>
        <v>SECURITY</v>
      </c>
      <c r="Y853" s="6" t="str">
        <f>VLOOKUP(Table1[[#This Row],[2-Digit Object Code]],'Object Codes'!$C$2:$D$861,2,FALSE)</f>
        <v>CLASSIFIED RETIREMENT</v>
      </c>
    </row>
    <row r="854" spans="1:25" x14ac:dyDescent="0.25">
      <c r="A854" s="1" t="s">
        <v>8</v>
      </c>
      <c r="B854" s="1" t="s">
        <v>9</v>
      </c>
      <c r="C854" s="1" t="s">
        <v>10</v>
      </c>
      <c r="D854" s="1" t="s">
        <v>11</v>
      </c>
      <c r="E854" s="1" t="s">
        <v>181</v>
      </c>
      <c r="F854" s="1" t="s">
        <v>12</v>
      </c>
      <c r="G854" s="1" t="s">
        <v>29</v>
      </c>
      <c r="H854" s="1" t="s">
        <v>109</v>
      </c>
      <c r="I854" s="3">
        <v>12479</v>
      </c>
      <c r="J854" s="3">
        <v>0</v>
      </c>
      <c r="K854" s="3">
        <v>12479</v>
      </c>
      <c r="L854" s="3">
        <v>6266.28</v>
      </c>
      <c r="M854" s="3">
        <v>6212.72</v>
      </c>
      <c r="N854" s="3">
        <v>11019</v>
      </c>
      <c r="O854" s="3">
        <v>0</v>
      </c>
      <c r="P854" s="3">
        <v>11019</v>
      </c>
      <c r="Q854" s="3">
        <v>4844.07</v>
      </c>
      <c r="R854" s="3">
        <v>0</v>
      </c>
      <c r="S854" s="3">
        <v>6174.93</v>
      </c>
      <c r="T854" s="6">
        <f t="shared" si="39"/>
        <v>-1460</v>
      </c>
      <c r="U854" s="6">
        <f t="shared" si="40"/>
        <v>4752.72</v>
      </c>
      <c r="V854" s="9">
        <f t="shared" si="41"/>
        <v>3000</v>
      </c>
      <c r="W854" s="9">
        <f>MID(Table1[[#This Row],[Object]],1,2)*100</f>
        <v>3300</v>
      </c>
      <c r="X854" s="6" t="str">
        <f>VLOOKUP(Table1[[#This Row],[Program]],Program!$A$2:$B$269,2,FALSE)</f>
        <v>SECURITY</v>
      </c>
      <c r="Y854" s="6" t="str">
        <f>VLOOKUP(Table1[[#This Row],[2-Digit Object Code]],'Object Codes'!$C$2:$D$861,2,FALSE)</f>
        <v>OASDHI/FICA</v>
      </c>
    </row>
    <row r="855" spans="1:25" x14ac:dyDescent="0.25">
      <c r="A855" s="1" t="s">
        <v>8</v>
      </c>
      <c r="B855" s="1" t="s">
        <v>9</v>
      </c>
      <c r="C855" s="1" t="s">
        <v>10</v>
      </c>
      <c r="D855" s="1" t="s">
        <v>11</v>
      </c>
      <c r="E855" s="1" t="s">
        <v>181</v>
      </c>
      <c r="F855" s="1" t="s">
        <v>12</v>
      </c>
      <c r="G855" s="1" t="s">
        <v>30</v>
      </c>
      <c r="H855" s="1" t="s">
        <v>109</v>
      </c>
      <c r="I855" s="3">
        <v>2918</v>
      </c>
      <c r="J855" s="3">
        <v>0</v>
      </c>
      <c r="K855" s="3">
        <v>2918</v>
      </c>
      <c r="L855" s="3">
        <v>1540.71</v>
      </c>
      <c r="M855" s="3">
        <v>1377.29</v>
      </c>
      <c r="N855" s="3">
        <v>2577</v>
      </c>
      <c r="O855" s="3">
        <v>0</v>
      </c>
      <c r="P855" s="3">
        <v>2577</v>
      </c>
      <c r="Q855" s="3">
        <v>1132.94</v>
      </c>
      <c r="R855" s="3">
        <v>0</v>
      </c>
      <c r="S855" s="3">
        <v>1444.06</v>
      </c>
      <c r="T855" s="6">
        <f t="shared" si="39"/>
        <v>-341</v>
      </c>
      <c r="U855" s="6">
        <f t="shared" si="40"/>
        <v>1036.29</v>
      </c>
      <c r="V855" s="9">
        <f t="shared" si="41"/>
        <v>3000</v>
      </c>
      <c r="W855" s="9">
        <f>MID(Table1[[#This Row],[Object]],1,2)*100</f>
        <v>3300</v>
      </c>
      <c r="X855" s="6" t="str">
        <f>VLOOKUP(Table1[[#This Row],[Program]],Program!$A$2:$B$269,2,FALSE)</f>
        <v>SECURITY</v>
      </c>
      <c r="Y855" s="6" t="str">
        <f>VLOOKUP(Table1[[#This Row],[2-Digit Object Code]],'Object Codes'!$C$2:$D$861,2,FALSE)</f>
        <v>OASDHI/FICA</v>
      </c>
    </row>
    <row r="856" spans="1:25" x14ac:dyDescent="0.25">
      <c r="A856" s="1" t="s">
        <v>8</v>
      </c>
      <c r="B856" s="1" t="s">
        <v>9</v>
      </c>
      <c r="C856" s="1" t="s">
        <v>10</v>
      </c>
      <c r="D856" s="1" t="s">
        <v>11</v>
      </c>
      <c r="E856" s="1" t="s">
        <v>181</v>
      </c>
      <c r="F856" s="1" t="s">
        <v>12</v>
      </c>
      <c r="G856" s="1" t="s">
        <v>31</v>
      </c>
      <c r="H856" s="1" t="s">
        <v>109</v>
      </c>
      <c r="I856" s="3">
        <v>0</v>
      </c>
      <c r="J856" s="3">
        <v>0</v>
      </c>
      <c r="K856" s="3">
        <v>0</v>
      </c>
      <c r="L856" s="3">
        <v>76.3</v>
      </c>
      <c r="M856" s="3">
        <v>-76.3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6">
        <f t="shared" si="39"/>
        <v>0</v>
      </c>
      <c r="U856" s="6">
        <f t="shared" si="40"/>
        <v>-76.3</v>
      </c>
      <c r="V856" s="9">
        <f t="shared" si="41"/>
        <v>3000</v>
      </c>
      <c r="W856" s="9">
        <f>MID(Table1[[#This Row],[Object]],1,2)*100</f>
        <v>3300</v>
      </c>
      <c r="X856" s="6" t="str">
        <f>VLOOKUP(Table1[[#This Row],[Program]],Program!$A$2:$B$269,2,FALSE)</f>
        <v>SECURITY</v>
      </c>
      <c r="Y856" s="6" t="str">
        <f>VLOOKUP(Table1[[#This Row],[2-Digit Object Code]],'Object Codes'!$C$2:$D$861,2,FALSE)</f>
        <v>OASDHI/FICA</v>
      </c>
    </row>
    <row r="857" spans="1:25" x14ac:dyDescent="0.25">
      <c r="A857" s="1" t="s">
        <v>8</v>
      </c>
      <c r="B857" s="1" t="s">
        <v>9</v>
      </c>
      <c r="C857" s="1" t="s">
        <v>10</v>
      </c>
      <c r="D857" s="1" t="s">
        <v>11</v>
      </c>
      <c r="E857" s="1" t="s">
        <v>181</v>
      </c>
      <c r="F857" s="1" t="s">
        <v>12</v>
      </c>
      <c r="G857" s="1" t="s">
        <v>32</v>
      </c>
      <c r="H857" s="1" t="s">
        <v>109</v>
      </c>
      <c r="I857" s="3">
        <v>5603</v>
      </c>
      <c r="J857" s="3">
        <v>0</v>
      </c>
      <c r="K857" s="3">
        <v>5603</v>
      </c>
      <c r="L857" s="3">
        <v>2440</v>
      </c>
      <c r="M857" s="3">
        <v>3163</v>
      </c>
      <c r="N857" s="3">
        <v>3462</v>
      </c>
      <c r="O857" s="3">
        <v>0</v>
      </c>
      <c r="P857" s="3">
        <v>3462</v>
      </c>
      <c r="Q857" s="3">
        <v>1358.34</v>
      </c>
      <c r="R857" s="3">
        <v>0</v>
      </c>
      <c r="S857" s="3">
        <v>2103.66</v>
      </c>
      <c r="T857" s="6">
        <f t="shared" si="39"/>
        <v>-2141</v>
      </c>
      <c r="U857" s="6">
        <f t="shared" si="40"/>
        <v>1022</v>
      </c>
      <c r="V857" s="9">
        <f t="shared" si="41"/>
        <v>3000</v>
      </c>
      <c r="W857" s="9">
        <f>MID(Table1[[#This Row],[Object]],1,2)*100</f>
        <v>3400</v>
      </c>
      <c r="X857" s="6" t="str">
        <f>VLOOKUP(Table1[[#This Row],[Program]],Program!$A$2:$B$269,2,FALSE)</f>
        <v>SECURITY</v>
      </c>
      <c r="Y857" s="6" t="str">
        <f>VLOOKUP(Table1[[#This Row],[2-Digit Object Code]],'Object Codes'!$C$2:$D$861,2,FALSE)</f>
        <v>HEALTH AND WELFARE BENEFITS</v>
      </c>
    </row>
    <row r="858" spans="1:25" x14ac:dyDescent="0.25">
      <c r="A858" s="1" t="s">
        <v>8</v>
      </c>
      <c r="B858" s="1" t="s">
        <v>9</v>
      </c>
      <c r="C858" s="1" t="s">
        <v>10</v>
      </c>
      <c r="D858" s="1" t="s">
        <v>11</v>
      </c>
      <c r="E858" s="1" t="s">
        <v>181</v>
      </c>
      <c r="F858" s="1" t="s">
        <v>12</v>
      </c>
      <c r="G858" s="1" t="s">
        <v>33</v>
      </c>
      <c r="H858" s="1" t="s">
        <v>109</v>
      </c>
      <c r="I858" s="3">
        <v>46400</v>
      </c>
      <c r="J858" s="3">
        <v>0</v>
      </c>
      <c r="K858" s="3">
        <v>46400</v>
      </c>
      <c r="L858" s="3">
        <v>0</v>
      </c>
      <c r="M858" s="3">
        <v>46400</v>
      </c>
      <c r="N858" s="3">
        <v>0</v>
      </c>
      <c r="O858" s="3">
        <v>0</v>
      </c>
      <c r="P858" s="3">
        <v>0</v>
      </c>
      <c r="Q858" s="3">
        <v>1838.22</v>
      </c>
      <c r="R858" s="3">
        <v>0</v>
      </c>
      <c r="S858" s="3">
        <v>-1838.22</v>
      </c>
      <c r="T858" s="6">
        <f t="shared" si="39"/>
        <v>-46400</v>
      </c>
      <c r="U858" s="6">
        <f t="shared" si="40"/>
        <v>0</v>
      </c>
      <c r="V858" s="9">
        <f t="shared" si="41"/>
        <v>3000</v>
      </c>
      <c r="W858" s="9">
        <f>MID(Table1[[#This Row],[Object]],1,2)*100</f>
        <v>3400</v>
      </c>
      <c r="X858" s="6" t="str">
        <f>VLOOKUP(Table1[[#This Row],[Program]],Program!$A$2:$B$269,2,FALSE)</f>
        <v>SECURITY</v>
      </c>
      <c r="Y858" s="6" t="str">
        <f>VLOOKUP(Table1[[#This Row],[2-Digit Object Code]],'Object Codes'!$C$2:$D$861,2,FALSE)</f>
        <v>HEALTH AND WELFARE BENEFITS</v>
      </c>
    </row>
    <row r="859" spans="1:25" x14ac:dyDescent="0.25">
      <c r="A859" s="1" t="s">
        <v>8</v>
      </c>
      <c r="B859" s="1" t="s">
        <v>9</v>
      </c>
      <c r="C859" s="1" t="s">
        <v>10</v>
      </c>
      <c r="D859" s="1" t="s">
        <v>11</v>
      </c>
      <c r="E859" s="1" t="s">
        <v>181</v>
      </c>
      <c r="F859" s="1" t="s">
        <v>12</v>
      </c>
      <c r="G859" s="1" t="s">
        <v>35</v>
      </c>
      <c r="H859" s="1" t="s">
        <v>109</v>
      </c>
      <c r="I859" s="3">
        <v>13257</v>
      </c>
      <c r="J859" s="3">
        <v>0</v>
      </c>
      <c r="K859" s="3">
        <v>13257</v>
      </c>
      <c r="L859" s="3">
        <v>28830.76</v>
      </c>
      <c r="M859" s="3">
        <v>-15573.76</v>
      </c>
      <c r="N859" s="3">
        <v>64488</v>
      </c>
      <c r="O859" s="3">
        <v>0</v>
      </c>
      <c r="P859" s="3">
        <v>64488</v>
      </c>
      <c r="Q859" s="3">
        <v>25116.34</v>
      </c>
      <c r="R859" s="3">
        <v>0</v>
      </c>
      <c r="S859" s="3">
        <v>39371.660000000003</v>
      </c>
      <c r="T859" s="6">
        <f t="shared" si="39"/>
        <v>51231</v>
      </c>
      <c r="U859" s="6">
        <f t="shared" si="40"/>
        <v>35657.240000000005</v>
      </c>
      <c r="V859" s="9">
        <f t="shared" si="41"/>
        <v>3000</v>
      </c>
      <c r="W859" s="9">
        <f>MID(Table1[[#This Row],[Object]],1,2)*100</f>
        <v>3400</v>
      </c>
      <c r="X859" s="6" t="str">
        <f>VLOOKUP(Table1[[#This Row],[Program]],Program!$A$2:$B$269,2,FALSE)</f>
        <v>SECURITY</v>
      </c>
      <c r="Y859" s="6" t="str">
        <f>VLOOKUP(Table1[[#This Row],[2-Digit Object Code]],'Object Codes'!$C$2:$D$861,2,FALSE)</f>
        <v>HEALTH AND WELFARE BENEFITS</v>
      </c>
    </row>
    <row r="860" spans="1:25" x14ac:dyDescent="0.25">
      <c r="A860" s="1" t="s">
        <v>8</v>
      </c>
      <c r="B860" s="1" t="s">
        <v>9</v>
      </c>
      <c r="C860" s="1" t="s">
        <v>10</v>
      </c>
      <c r="D860" s="1" t="s">
        <v>11</v>
      </c>
      <c r="E860" s="1" t="s">
        <v>181</v>
      </c>
      <c r="F860" s="1" t="s">
        <v>12</v>
      </c>
      <c r="G860" s="1" t="s">
        <v>36</v>
      </c>
      <c r="H860" s="1" t="s">
        <v>109</v>
      </c>
      <c r="I860" s="3">
        <v>1183</v>
      </c>
      <c r="J860" s="3">
        <v>0</v>
      </c>
      <c r="K860" s="3">
        <v>1183</v>
      </c>
      <c r="L860" s="3">
        <v>537.9</v>
      </c>
      <c r="M860" s="3">
        <v>645.1</v>
      </c>
      <c r="N860" s="3">
        <v>868</v>
      </c>
      <c r="O860" s="3">
        <v>0</v>
      </c>
      <c r="P860" s="3">
        <v>868</v>
      </c>
      <c r="Q860" s="3">
        <v>361.6</v>
      </c>
      <c r="R860" s="3">
        <v>0</v>
      </c>
      <c r="S860" s="3">
        <v>506.4</v>
      </c>
      <c r="T860" s="6">
        <f t="shared" si="39"/>
        <v>-315</v>
      </c>
      <c r="U860" s="6">
        <f t="shared" si="40"/>
        <v>330.1</v>
      </c>
      <c r="V860" s="9">
        <f t="shared" si="41"/>
        <v>3000</v>
      </c>
      <c r="W860" s="9">
        <f>MID(Table1[[#This Row],[Object]],1,2)*100</f>
        <v>3400</v>
      </c>
      <c r="X860" s="6" t="str">
        <f>VLOOKUP(Table1[[#This Row],[Program]],Program!$A$2:$B$269,2,FALSE)</f>
        <v>SECURITY</v>
      </c>
      <c r="Y860" s="6" t="str">
        <f>VLOOKUP(Table1[[#This Row],[2-Digit Object Code]],'Object Codes'!$C$2:$D$861,2,FALSE)</f>
        <v>HEALTH AND WELFARE BENEFITS</v>
      </c>
    </row>
    <row r="861" spans="1:25" x14ac:dyDescent="0.25">
      <c r="A861" s="1" t="s">
        <v>8</v>
      </c>
      <c r="B861" s="1" t="s">
        <v>9</v>
      </c>
      <c r="C861" s="1" t="s">
        <v>10</v>
      </c>
      <c r="D861" s="1" t="s">
        <v>11</v>
      </c>
      <c r="E861" s="1" t="s">
        <v>181</v>
      </c>
      <c r="F861" s="1" t="s">
        <v>12</v>
      </c>
      <c r="G861" s="1" t="s">
        <v>41</v>
      </c>
      <c r="H861" s="1" t="s">
        <v>109</v>
      </c>
      <c r="I861" s="3">
        <v>101</v>
      </c>
      <c r="J861" s="3">
        <v>0</v>
      </c>
      <c r="K861" s="3">
        <v>101</v>
      </c>
      <c r="L861" s="3">
        <v>53.16</v>
      </c>
      <c r="M861" s="3">
        <v>47.84</v>
      </c>
      <c r="N861" s="3">
        <v>89</v>
      </c>
      <c r="O861" s="3">
        <v>0</v>
      </c>
      <c r="P861" s="3">
        <v>89</v>
      </c>
      <c r="Q861" s="3">
        <v>39.119999999999997</v>
      </c>
      <c r="R861" s="3">
        <v>0</v>
      </c>
      <c r="S861" s="3">
        <v>49.88</v>
      </c>
      <c r="T861" s="6">
        <f t="shared" si="39"/>
        <v>-12</v>
      </c>
      <c r="U861" s="6">
        <f t="shared" si="40"/>
        <v>35.840000000000003</v>
      </c>
      <c r="V861" s="9">
        <f t="shared" si="41"/>
        <v>3000</v>
      </c>
      <c r="W861" s="9">
        <f>MID(Table1[[#This Row],[Object]],1,2)*100</f>
        <v>3500</v>
      </c>
      <c r="X861" s="6" t="str">
        <f>VLOOKUP(Table1[[#This Row],[Program]],Program!$A$2:$B$269,2,FALSE)</f>
        <v>SECURITY</v>
      </c>
      <c r="Y861" s="6" t="str">
        <f>VLOOKUP(Table1[[#This Row],[2-Digit Object Code]],'Object Codes'!$C$2:$D$861,2,FALSE)</f>
        <v>STATE UNEMPLOYMENT INSURANCE</v>
      </c>
    </row>
    <row r="862" spans="1:25" x14ac:dyDescent="0.25">
      <c r="A862" s="1" t="s">
        <v>8</v>
      </c>
      <c r="B862" s="1" t="s">
        <v>9</v>
      </c>
      <c r="C862" s="1" t="s">
        <v>10</v>
      </c>
      <c r="D862" s="1" t="s">
        <v>11</v>
      </c>
      <c r="E862" s="1" t="s">
        <v>181</v>
      </c>
      <c r="F862" s="1" t="s">
        <v>12</v>
      </c>
      <c r="G862" s="1" t="s">
        <v>45</v>
      </c>
      <c r="H862" s="1" t="s">
        <v>109</v>
      </c>
      <c r="I862" s="3">
        <v>8250</v>
      </c>
      <c r="J862" s="3">
        <v>-2000</v>
      </c>
      <c r="K862" s="3">
        <v>6250</v>
      </c>
      <c r="L862" s="3">
        <v>3812.5</v>
      </c>
      <c r="M862" s="3">
        <v>2437.5</v>
      </c>
      <c r="N862" s="3">
        <v>6750</v>
      </c>
      <c r="O862" s="3">
        <v>0</v>
      </c>
      <c r="P862" s="3">
        <v>6750</v>
      </c>
      <c r="Q862" s="3">
        <v>2812.5</v>
      </c>
      <c r="R862" s="3">
        <v>0</v>
      </c>
      <c r="S862" s="3">
        <v>3937.5</v>
      </c>
      <c r="T862" s="6">
        <f t="shared" si="39"/>
        <v>-1500</v>
      </c>
      <c r="U862" s="6">
        <f t="shared" si="40"/>
        <v>2937.5</v>
      </c>
      <c r="V862" s="9">
        <f t="shared" si="41"/>
        <v>3000</v>
      </c>
      <c r="W862" s="9">
        <f>MID(Table1[[#This Row],[Object]],1,2)*100</f>
        <v>3600</v>
      </c>
      <c r="X862" s="6" t="str">
        <f>VLOOKUP(Table1[[#This Row],[Program]],Program!$A$2:$B$269,2,FALSE)</f>
        <v>SECURITY</v>
      </c>
      <c r="Y862" s="6" t="str">
        <f>VLOOKUP(Table1[[#This Row],[2-Digit Object Code]],'Object Codes'!$C$2:$D$861,2,FALSE)</f>
        <v>WORKERS COMPENSATION INSURANCE</v>
      </c>
    </row>
    <row r="863" spans="1:25" x14ac:dyDescent="0.25">
      <c r="A863" s="1" t="s">
        <v>8</v>
      </c>
      <c r="B863" s="1" t="s">
        <v>9</v>
      </c>
      <c r="C863" s="1" t="s">
        <v>10</v>
      </c>
      <c r="D863" s="1" t="s">
        <v>11</v>
      </c>
      <c r="E863" s="1" t="s">
        <v>181</v>
      </c>
      <c r="F863" s="1" t="s">
        <v>12</v>
      </c>
      <c r="G863" s="1" t="s">
        <v>48</v>
      </c>
      <c r="H863" s="1" t="s">
        <v>109</v>
      </c>
      <c r="I863" s="3">
        <v>273</v>
      </c>
      <c r="J863" s="3">
        <v>0</v>
      </c>
      <c r="K863" s="3">
        <v>273</v>
      </c>
      <c r="L863" s="3">
        <v>124.2</v>
      </c>
      <c r="M863" s="3">
        <v>148.80000000000001</v>
      </c>
      <c r="N863" s="3">
        <v>224</v>
      </c>
      <c r="O863" s="3">
        <v>0</v>
      </c>
      <c r="P863" s="3">
        <v>224</v>
      </c>
      <c r="Q863" s="3">
        <v>93.15</v>
      </c>
      <c r="R863" s="3">
        <v>0</v>
      </c>
      <c r="S863" s="3">
        <v>130.85</v>
      </c>
      <c r="T863" s="6">
        <f t="shared" si="39"/>
        <v>-49</v>
      </c>
      <c r="U863" s="6">
        <f t="shared" si="40"/>
        <v>99.8</v>
      </c>
      <c r="V863" s="9">
        <f t="shared" si="41"/>
        <v>3000</v>
      </c>
      <c r="W863" s="9">
        <f>MID(Table1[[#This Row],[Object]],1,2)*100</f>
        <v>3900</v>
      </c>
      <c r="X863" s="6" t="str">
        <f>VLOOKUP(Table1[[#This Row],[Program]],Program!$A$2:$B$269,2,FALSE)</f>
        <v>SECURITY</v>
      </c>
      <c r="Y863" s="6" t="str">
        <f>VLOOKUP(Table1[[#This Row],[2-Digit Object Code]],'Object Codes'!$C$2:$D$861,2,FALSE)</f>
        <v>OTHER BENEFITS</v>
      </c>
    </row>
    <row r="864" spans="1:25" x14ac:dyDescent="0.25">
      <c r="A864" s="1" t="s">
        <v>8</v>
      </c>
      <c r="B864" s="1" t="s">
        <v>9</v>
      </c>
      <c r="C864" s="1" t="s">
        <v>10</v>
      </c>
      <c r="D864" s="1" t="s">
        <v>11</v>
      </c>
      <c r="E864" s="1" t="s">
        <v>181</v>
      </c>
      <c r="F864" s="1" t="s">
        <v>12</v>
      </c>
      <c r="G864" s="1" t="s">
        <v>51</v>
      </c>
      <c r="H864" s="1" t="s">
        <v>109</v>
      </c>
      <c r="I864" s="3">
        <v>132</v>
      </c>
      <c r="J864" s="3">
        <v>0</v>
      </c>
      <c r="K864" s="3">
        <v>132</v>
      </c>
      <c r="L864" s="3">
        <v>60</v>
      </c>
      <c r="M864" s="3">
        <v>72</v>
      </c>
      <c r="N864" s="3">
        <v>108</v>
      </c>
      <c r="O864" s="3">
        <v>0</v>
      </c>
      <c r="P864" s="3">
        <v>108</v>
      </c>
      <c r="Q864" s="3">
        <v>45</v>
      </c>
      <c r="R864" s="3">
        <v>0</v>
      </c>
      <c r="S864" s="3">
        <v>63</v>
      </c>
      <c r="T864" s="6">
        <f t="shared" si="39"/>
        <v>-24</v>
      </c>
      <c r="U864" s="6">
        <f t="shared" si="40"/>
        <v>48</v>
      </c>
      <c r="V864" s="9">
        <f t="shared" si="41"/>
        <v>3000</v>
      </c>
      <c r="W864" s="9">
        <f>MID(Table1[[#This Row],[Object]],1,2)*100</f>
        <v>3900</v>
      </c>
      <c r="X864" s="6" t="str">
        <f>VLOOKUP(Table1[[#This Row],[Program]],Program!$A$2:$B$269,2,FALSE)</f>
        <v>SECURITY</v>
      </c>
      <c r="Y864" s="6" t="str">
        <f>VLOOKUP(Table1[[#This Row],[2-Digit Object Code]],'Object Codes'!$C$2:$D$861,2,FALSE)</f>
        <v>OTHER BENEFITS</v>
      </c>
    </row>
    <row r="865" spans="1:25" x14ac:dyDescent="0.25">
      <c r="A865" s="1" t="s">
        <v>8</v>
      </c>
      <c r="B865" s="1" t="s">
        <v>9</v>
      </c>
      <c r="C865" s="1" t="s">
        <v>10</v>
      </c>
      <c r="D865" s="1" t="s">
        <v>11</v>
      </c>
      <c r="E865" s="1" t="s">
        <v>181</v>
      </c>
      <c r="F865" s="1" t="s">
        <v>12</v>
      </c>
      <c r="G865" s="1" t="s">
        <v>121</v>
      </c>
      <c r="H865" s="1" t="s">
        <v>109</v>
      </c>
      <c r="I865" s="3">
        <v>3000</v>
      </c>
      <c r="J865" s="3">
        <v>0</v>
      </c>
      <c r="K865" s="3">
        <v>3000</v>
      </c>
      <c r="L865" s="3">
        <v>1000</v>
      </c>
      <c r="M865" s="3">
        <v>2000</v>
      </c>
      <c r="N865" s="3">
        <v>3000</v>
      </c>
      <c r="O865" s="3">
        <v>0</v>
      </c>
      <c r="P865" s="3">
        <v>3000</v>
      </c>
      <c r="Q865" s="3">
        <v>0</v>
      </c>
      <c r="R865" s="3">
        <v>0</v>
      </c>
      <c r="S865" s="3">
        <v>3000</v>
      </c>
      <c r="T865" s="6">
        <f t="shared" si="39"/>
        <v>0</v>
      </c>
      <c r="U865" s="6">
        <f t="shared" si="40"/>
        <v>2000</v>
      </c>
      <c r="V865" s="9">
        <f t="shared" si="41"/>
        <v>3000</v>
      </c>
      <c r="W865" s="9">
        <f>MID(Table1[[#This Row],[Object]],1,2)*100</f>
        <v>3900</v>
      </c>
      <c r="X865" s="6" t="str">
        <f>VLOOKUP(Table1[[#This Row],[Program]],Program!$A$2:$B$269,2,FALSE)</f>
        <v>SECURITY</v>
      </c>
      <c r="Y865" s="6" t="str">
        <f>VLOOKUP(Table1[[#This Row],[2-Digit Object Code]],'Object Codes'!$C$2:$D$861,2,FALSE)</f>
        <v>OTHER BENEFITS</v>
      </c>
    </row>
    <row r="866" spans="1:25" x14ac:dyDescent="0.25">
      <c r="A866" s="1" t="s">
        <v>8</v>
      </c>
      <c r="B866" s="1" t="s">
        <v>9</v>
      </c>
      <c r="C866" s="1" t="s">
        <v>10</v>
      </c>
      <c r="D866" s="1" t="s">
        <v>11</v>
      </c>
      <c r="E866" s="1" t="s">
        <v>181</v>
      </c>
      <c r="F866" s="1" t="s">
        <v>12</v>
      </c>
      <c r="G866" s="1" t="s">
        <v>54</v>
      </c>
      <c r="H866" s="1" t="s">
        <v>109</v>
      </c>
      <c r="I866" s="3">
        <v>200</v>
      </c>
      <c r="J866" s="3">
        <v>0</v>
      </c>
      <c r="K866" s="3">
        <v>200</v>
      </c>
      <c r="L866" s="3">
        <v>200</v>
      </c>
      <c r="M866" s="3">
        <v>0</v>
      </c>
      <c r="N866" s="3">
        <v>300</v>
      </c>
      <c r="O866" s="3">
        <v>0</v>
      </c>
      <c r="P866" s="3">
        <v>300</v>
      </c>
      <c r="Q866" s="3">
        <v>0</v>
      </c>
      <c r="R866" s="3">
        <v>200</v>
      </c>
      <c r="S866" s="3">
        <v>100</v>
      </c>
      <c r="T866" s="6">
        <f t="shared" si="39"/>
        <v>100</v>
      </c>
      <c r="U866" s="6">
        <f t="shared" si="40"/>
        <v>100</v>
      </c>
      <c r="V866" s="9">
        <f t="shared" si="41"/>
        <v>4000</v>
      </c>
      <c r="W866" s="9">
        <f>MID(Table1[[#This Row],[Object]],1,2)*100</f>
        <v>4200</v>
      </c>
      <c r="X866" s="6" t="str">
        <f>VLOOKUP(Table1[[#This Row],[Program]],Program!$A$2:$B$269,2,FALSE)</f>
        <v>SECURITY</v>
      </c>
      <c r="Y866" s="6" t="str">
        <f>VLOOKUP(Table1[[#This Row],[2-Digit Object Code]],'Object Codes'!$C$2:$D$861,2,FALSE)</f>
        <v>BOOK,MAGAZINE&amp;PERIOD-DIST.USE</v>
      </c>
    </row>
    <row r="867" spans="1:25" x14ac:dyDescent="0.25">
      <c r="A867" s="1" t="s">
        <v>8</v>
      </c>
      <c r="B867" s="1" t="s">
        <v>9</v>
      </c>
      <c r="C867" s="1" t="s">
        <v>10</v>
      </c>
      <c r="D867" s="1" t="s">
        <v>11</v>
      </c>
      <c r="E867" s="1" t="s">
        <v>181</v>
      </c>
      <c r="F867" s="1" t="s">
        <v>12</v>
      </c>
      <c r="G867" s="1" t="s">
        <v>56</v>
      </c>
      <c r="H867" s="1" t="s">
        <v>109</v>
      </c>
      <c r="I867" s="3">
        <v>500</v>
      </c>
      <c r="J867" s="3">
        <v>0</v>
      </c>
      <c r="K867" s="3">
        <v>500</v>
      </c>
      <c r="L867" s="3">
        <v>404.95</v>
      </c>
      <c r="M867" s="3">
        <v>95.05</v>
      </c>
      <c r="N867" s="3">
        <v>600</v>
      </c>
      <c r="O867" s="3">
        <v>0</v>
      </c>
      <c r="P867" s="3">
        <v>600</v>
      </c>
      <c r="Q867" s="3">
        <v>18.059999999999999</v>
      </c>
      <c r="R867" s="3">
        <v>204.39</v>
      </c>
      <c r="S867" s="3">
        <v>377.55</v>
      </c>
      <c r="T867" s="6">
        <f t="shared" si="39"/>
        <v>100</v>
      </c>
      <c r="U867" s="6">
        <f t="shared" si="40"/>
        <v>195.05</v>
      </c>
      <c r="V867" s="9">
        <f t="shared" si="41"/>
        <v>4000</v>
      </c>
      <c r="W867" s="9">
        <f>MID(Table1[[#This Row],[Object]],1,2)*100</f>
        <v>4500</v>
      </c>
      <c r="X867" s="6" t="str">
        <f>VLOOKUP(Table1[[#This Row],[Program]],Program!$A$2:$B$269,2,FALSE)</f>
        <v>SECURITY</v>
      </c>
      <c r="Y867" s="6" t="str">
        <f>VLOOKUP(Table1[[#This Row],[2-Digit Object Code]],'Object Codes'!$C$2:$D$861,2,FALSE)</f>
        <v>NONINSTRUCTIONAL SUPPLIES</v>
      </c>
    </row>
    <row r="868" spans="1:25" x14ac:dyDescent="0.25">
      <c r="A868" s="1" t="s">
        <v>8</v>
      </c>
      <c r="B868" s="1" t="s">
        <v>9</v>
      </c>
      <c r="C868" s="1" t="s">
        <v>10</v>
      </c>
      <c r="D868" s="1" t="s">
        <v>11</v>
      </c>
      <c r="E868" s="1" t="s">
        <v>181</v>
      </c>
      <c r="F868" s="1" t="s">
        <v>12</v>
      </c>
      <c r="G868" s="1" t="s">
        <v>149</v>
      </c>
      <c r="H868" s="1" t="s">
        <v>109</v>
      </c>
      <c r="I868" s="3">
        <v>200</v>
      </c>
      <c r="J868" s="3">
        <v>0</v>
      </c>
      <c r="K868" s="3">
        <v>200</v>
      </c>
      <c r="L868" s="3">
        <v>74.650000000000006</v>
      </c>
      <c r="M868" s="3">
        <v>125.35</v>
      </c>
      <c r="N868" s="3">
        <v>200</v>
      </c>
      <c r="O868" s="3">
        <v>0</v>
      </c>
      <c r="P868" s="3">
        <v>200</v>
      </c>
      <c r="Q868" s="3">
        <v>0</v>
      </c>
      <c r="R868" s="3">
        <v>0</v>
      </c>
      <c r="S868" s="3">
        <v>200</v>
      </c>
      <c r="T868" s="6">
        <f t="shared" si="39"/>
        <v>0</v>
      </c>
      <c r="U868" s="6">
        <f t="shared" si="40"/>
        <v>125.35</v>
      </c>
      <c r="V868" s="9">
        <f t="shared" si="41"/>
        <v>5000</v>
      </c>
      <c r="W868" s="9">
        <f>MID(Table1[[#This Row],[Object]],1,2)*100</f>
        <v>5500</v>
      </c>
      <c r="X868" s="6" t="str">
        <f>VLOOKUP(Table1[[#This Row],[Program]],Program!$A$2:$B$269,2,FALSE)</f>
        <v>SECURITY</v>
      </c>
      <c r="Y868" s="6" t="str">
        <f>VLOOKUP(Table1[[#This Row],[2-Digit Object Code]],'Object Codes'!$C$2:$D$861,2,FALSE)</f>
        <v>UTILITIES &amp; HOUSEKEEP-DIST.USE</v>
      </c>
    </row>
    <row r="869" spans="1:25" x14ac:dyDescent="0.25">
      <c r="A869" s="1" t="s">
        <v>8</v>
      </c>
      <c r="B869" s="1" t="s">
        <v>9</v>
      </c>
      <c r="C869" s="1" t="s">
        <v>10</v>
      </c>
      <c r="D869" s="1" t="s">
        <v>11</v>
      </c>
      <c r="E869" s="1" t="s">
        <v>181</v>
      </c>
      <c r="F869" s="1" t="s">
        <v>12</v>
      </c>
      <c r="G869" s="1" t="s">
        <v>106</v>
      </c>
      <c r="H869" s="1" t="s">
        <v>109</v>
      </c>
      <c r="I869" s="3">
        <v>500</v>
      </c>
      <c r="J869" s="3">
        <v>-500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6">
        <f t="shared" si="39"/>
        <v>-500</v>
      </c>
      <c r="U869" s="6">
        <f t="shared" si="40"/>
        <v>0</v>
      </c>
      <c r="V869" s="9">
        <f t="shared" si="41"/>
        <v>5000</v>
      </c>
      <c r="W869" s="9">
        <f>MID(Table1[[#This Row],[Object]],1,2)*100</f>
        <v>5600</v>
      </c>
      <c r="X869" s="6" t="str">
        <f>VLOOKUP(Table1[[#This Row],[Program]],Program!$A$2:$B$269,2,FALSE)</f>
        <v>SECURITY</v>
      </c>
      <c r="Y869" s="6" t="str">
        <f>VLOOKUP(Table1[[#This Row],[2-Digit Object Code]],'Object Codes'!$C$2:$D$861,2,FALSE)</f>
        <v>RENTS,LEASES&amp;REPAIRS-DIST.USE</v>
      </c>
    </row>
    <row r="870" spans="1:25" x14ac:dyDescent="0.25">
      <c r="A870" s="1" t="s">
        <v>8</v>
      </c>
      <c r="B870" s="1" t="s">
        <v>9</v>
      </c>
      <c r="C870" s="1" t="s">
        <v>10</v>
      </c>
      <c r="D870" s="1" t="s">
        <v>11</v>
      </c>
      <c r="E870" s="1" t="s">
        <v>181</v>
      </c>
      <c r="F870" s="1" t="s">
        <v>12</v>
      </c>
      <c r="G870" s="1" t="s">
        <v>94</v>
      </c>
      <c r="H870" s="1" t="s">
        <v>109</v>
      </c>
      <c r="I870" s="3">
        <v>0</v>
      </c>
      <c r="J870" s="3">
        <v>3000</v>
      </c>
      <c r="K870" s="3">
        <v>3000</v>
      </c>
      <c r="L870" s="3">
        <v>2198.1999999999998</v>
      </c>
      <c r="M870" s="3">
        <v>801.8</v>
      </c>
      <c r="N870" s="3">
        <v>3000</v>
      </c>
      <c r="O870" s="3">
        <v>0</v>
      </c>
      <c r="P870" s="3">
        <v>3000</v>
      </c>
      <c r="Q870" s="3">
        <v>2073.7399999999998</v>
      </c>
      <c r="R870" s="3">
        <v>587.77</v>
      </c>
      <c r="S870" s="3">
        <v>338.49</v>
      </c>
      <c r="T870" s="6">
        <f t="shared" si="39"/>
        <v>3000</v>
      </c>
      <c r="U870" s="6">
        <f t="shared" si="40"/>
        <v>801.80000000000018</v>
      </c>
      <c r="V870" s="9">
        <f t="shared" si="41"/>
        <v>5000</v>
      </c>
      <c r="W870" s="9">
        <f>MID(Table1[[#This Row],[Object]],1,2)*100</f>
        <v>5800</v>
      </c>
      <c r="X870" s="6" t="str">
        <f>VLOOKUP(Table1[[#This Row],[Program]],Program!$A$2:$B$269,2,FALSE)</f>
        <v>SECURITY</v>
      </c>
      <c r="Y870" s="6" t="str">
        <f>VLOOKUP(Table1[[#This Row],[2-Digit Object Code]],'Object Codes'!$C$2:$D$861,2,FALSE)</f>
        <v>OTHER OPERATING EXP-DIST. USE</v>
      </c>
    </row>
    <row r="871" spans="1:25" x14ac:dyDescent="0.25">
      <c r="A871" s="1" t="s">
        <v>8</v>
      </c>
      <c r="B871" s="1" t="s">
        <v>9</v>
      </c>
      <c r="C871" s="1" t="s">
        <v>10</v>
      </c>
      <c r="D871" s="1" t="s">
        <v>11</v>
      </c>
      <c r="E871" s="1" t="s">
        <v>182</v>
      </c>
      <c r="F871" s="1" t="s">
        <v>12</v>
      </c>
      <c r="G871" s="1" t="s">
        <v>18</v>
      </c>
      <c r="H871" s="1" t="s">
        <v>66</v>
      </c>
      <c r="I871" s="3">
        <v>74880</v>
      </c>
      <c r="J871" s="3">
        <v>0</v>
      </c>
      <c r="K871" s="3">
        <v>74880</v>
      </c>
      <c r="L871" s="3">
        <v>52664.61</v>
      </c>
      <c r="M871" s="3">
        <v>22215.39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6">
        <f t="shared" si="39"/>
        <v>-74880</v>
      </c>
      <c r="U871" s="6">
        <f t="shared" si="40"/>
        <v>-52664.61</v>
      </c>
      <c r="V871" s="9">
        <f t="shared" si="41"/>
        <v>2000</v>
      </c>
      <c r="W871" s="9">
        <f>MID(Table1[[#This Row],[Object]],1,2)*100</f>
        <v>2100</v>
      </c>
      <c r="X871" s="6" t="str">
        <f>VLOOKUP(Table1[[#This Row],[Program]],Program!$A$2:$B$269,2,FALSE)</f>
        <v>UTILITIES-CENTRAL SERVICES</v>
      </c>
      <c r="Y871" s="6" t="str">
        <f>VLOOKUP(Table1[[#This Row],[2-Digit Object Code]],'Object Codes'!$C$2:$D$861,2,FALSE)</f>
        <v>CLASSIFIED MANAGERS-NON-INSTRU</v>
      </c>
    </row>
    <row r="872" spans="1:25" x14ac:dyDescent="0.25">
      <c r="A872" s="1" t="s">
        <v>8</v>
      </c>
      <c r="B872" s="1" t="s">
        <v>9</v>
      </c>
      <c r="C872" s="1" t="s">
        <v>10</v>
      </c>
      <c r="D872" s="1" t="s">
        <v>11</v>
      </c>
      <c r="E872" s="1" t="s">
        <v>182</v>
      </c>
      <c r="F872" s="1" t="s">
        <v>12</v>
      </c>
      <c r="G872" s="1" t="s">
        <v>23</v>
      </c>
      <c r="H872" s="1" t="s">
        <v>66</v>
      </c>
      <c r="I872" s="3">
        <v>6178</v>
      </c>
      <c r="J872" s="3">
        <v>0</v>
      </c>
      <c r="K872" s="3">
        <v>6178</v>
      </c>
      <c r="L872" s="3">
        <v>0</v>
      </c>
      <c r="M872" s="3">
        <v>6178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6">
        <f t="shared" si="39"/>
        <v>-6178</v>
      </c>
      <c r="U872" s="6">
        <f t="shared" si="40"/>
        <v>0</v>
      </c>
      <c r="V872" s="9">
        <f t="shared" si="41"/>
        <v>3000</v>
      </c>
      <c r="W872" s="9">
        <f>MID(Table1[[#This Row],[Object]],1,2)*100</f>
        <v>3100</v>
      </c>
      <c r="X872" s="6" t="str">
        <f>VLOOKUP(Table1[[#This Row],[Program]],Program!$A$2:$B$269,2,FALSE)</f>
        <v>UTILITIES-CENTRAL SERVICES</v>
      </c>
      <c r="Y872" s="6" t="str">
        <f>VLOOKUP(Table1[[#This Row],[2-Digit Object Code]],'Object Codes'!$C$2:$D$861,2,FALSE)</f>
        <v>CERTIFICATED RETIREMENT</v>
      </c>
    </row>
    <row r="873" spans="1:25" x14ac:dyDescent="0.25">
      <c r="A873" s="1" t="s">
        <v>8</v>
      </c>
      <c r="B873" s="1" t="s">
        <v>9</v>
      </c>
      <c r="C873" s="1" t="s">
        <v>10</v>
      </c>
      <c r="D873" s="1" t="s">
        <v>11</v>
      </c>
      <c r="E873" s="1" t="s">
        <v>182</v>
      </c>
      <c r="F873" s="1" t="s">
        <v>12</v>
      </c>
      <c r="G873" s="1" t="s">
        <v>24</v>
      </c>
      <c r="H873" s="1" t="s">
        <v>66</v>
      </c>
      <c r="I873" s="3">
        <v>50</v>
      </c>
      <c r="J873" s="3">
        <v>0</v>
      </c>
      <c r="K873" s="3">
        <v>50</v>
      </c>
      <c r="L873" s="3">
        <v>0</v>
      </c>
      <c r="M873" s="3">
        <v>50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6">
        <f t="shared" si="39"/>
        <v>-50</v>
      </c>
      <c r="U873" s="6">
        <f t="shared" si="40"/>
        <v>0</v>
      </c>
      <c r="V873" s="9">
        <f t="shared" si="41"/>
        <v>3000</v>
      </c>
      <c r="W873" s="9">
        <f>MID(Table1[[#This Row],[Object]],1,2)*100</f>
        <v>3100</v>
      </c>
      <c r="X873" s="6" t="str">
        <f>VLOOKUP(Table1[[#This Row],[Program]],Program!$A$2:$B$269,2,FALSE)</f>
        <v>UTILITIES-CENTRAL SERVICES</v>
      </c>
      <c r="Y873" s="6" t="str">
        <f>VLOOKUP(Table1[[#This Row],[2-Digit Object Code]],'Object Codes'!$C$2:$D$861,2,FALSE)</f>
        <v>CERTIFICATED RETIREMENT</v>
      </c>
    </row>
    <row r="874" spans="1:25" x14ac:dyDescent="0.25">
      <c r="A874" s="1" t="s">
        <v>8</v>
      </c>
      <c r="B874" s="1" t="s">
        <v>9</v>
      </c>
      <c r="C874" s="1" t="s">
        <v>10</v>
      </c>
      <c r="D874" s="1" t="s">
        <v>11</v>
      </c>
      <c r="E874" s="1" t="s">
        <v>182</v>
      </c>
      <c r="F874" s="1" t="s">
        <v>12</v>
      </c>
      <c r="G874" s="1" t="s">
        <v>27</v>
      </c>
      <c r="H874" s="1" t="s">
        <v>66</v>
      </c>
      <c r="I874" s="3">
        <v>0</v>
      </c>
      <c r="J874" s="3">
        <v>0</v>
      </c>
      <c r="K874" s="3">
        <v>0</v>
      </c>
      <c r="L874" s="3">
        <v>5277.74</v>
      </c>
      <c r="M874" s="3">
        <v>-5277.74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6">
        <f t="shared" si="39"/>
        <v>0</v>
      </c>
      <c r="U874" s="6">
        <f t="shared" si="40"/>
        <v>-5277.74</v>
      </c>
      <c r="V874" s="9">
        <f t="shared" si="41"/>
        <v>3000</v>
      </c>
      <c r="W874" s="9">
        <f>MID(Table1[[#This Row],[Object]],1,2)*100</f>
        <v>3200</v>
      </c>
      <c r="X874" s="6" t="str">
        <f>VLOOKUP(Table1[[#This Row],[Program]],Program!$A$2:$B$269,2,FALSE)</f>
        <v>UTILITIES-CENTRAL SERVICES</v>
      </c>
      <c r="Y874" s="6" t="str">
        <f>VLOOKUP(Table1[[#This Row],[2-Digit Object Code]],'Object Codes'!$C$2:$D$861,2,FALSE)</f>
        <v>CLASSIFIED RETIREMENT</v>
      </c>
    </row>
    <row r="875" spans="1:25" x14ac:dyDescent="0.25">
      <c r="A875" s="1" t="s">
        <v>8</v>
      </c>
      <c r="B875" s="1" t="s">
        <v>9</v>
      </c>
      <c r="C875" s="1" t="s">
        <v>10</v>
      </c>
      <c r="D875" s="1" t="s">
        <v>11</v>
      </c>
      <c r="E875" s="1" t="s">
        <v>182</v>
      </c>
      <c r="F875" s="1" t="s">
        <v>12</v>
      </c>
      <c r="G875" s="1" t="s">
        <v>87</v>
      </c>
      <c r="H875" s="1" t="s">
        <v>66</v>
      </c>
      <c r="I875" s="3">
        <v>4643</v>
      </c>
      <c r="J875" s="3">
        <v>0</v>
      </c>
      <c r="K875" s="3">
        <v>4643</v>
      </c>
      <c r="L875" s="3">
        <v>3256.46</v>
      </c>
      <c r="M875" s="3">
        <v>1386.54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6">
        <f t="shared" si="39"/>
        <v>-4643</v>
      </c>
      <c r="U875" s="6">
        <f t="shared" si="40"/>
        <v>-3256.46</v>
      </c>
      <c r="V875" s="9">
        <f t="shared" si="41"/>
        <v>3000</v>
      </c>
      <c r="W875" s="9">
        <f>MID(Table1[[#This Row],[Object]],1,2)*100</f>
        <v>3300</v>
      </c>
      <c r="X875" s="6" t="str">
        <f>VLOOKUP(Table1[[#This Row],[Program]],Program!$A$2:$B$269,2,FALSE)</f>
        <v>UTILITIES-CENTRAL SERVICES</v>
      </c>
      <c r="Y875" s="6" t="str">
        <f>VLOOKUP(Table1[[#This Row],[2-Digit Object Code]],'Object Codes'!$C$2:$D$861,2,FALSE)</f>
        <v>OASDHI/FICA</v>
      </c>
    </row>
    <row r="876" spans="1:25" x14ac:dyDescent="0.25">
      <c r="A876" s="1" t="s">
        <v>8</v>
      </c>
      <c r="B876" s="1" t="s">
        <v>9</v>
      </c>
      <c r="C876" s="1" t="s">
        <v>10</v>
      </c>
      <c r="D876" s="1" t="s">
        <v>11</v>
      </c>
      <c r="E876" s="1" t="s">
        <v>182</v>
      </c>
      <c r="F876" s="1" t="s">
        <v>12</v>
      </c>
      <c r="G876" s="1" t="s">
        <v>29</v>
      </c>
      <c r="H876" s="1" t="s">
        <v>66</v>
      </c>
      <c r="I876" s="3">
        <v>0</v>
      </c>
      <c r="J876" s="3">
        <v>0</v>
      </c>
      <c r="K876" s="3">
        <v>0</v>
      </c>
      <c r="L876" s="3">
        <v>21.63</v>
      </c>
      <c r="M876" s="3">
        <v>-21.63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6">
        <f t="shared" si="39"/>
        <v>0</v>
      </c>
      <c r="U876" s="6">
        <f t="shared" si="40"/>
        <v>-21.63</v>
      </c>
      <c r="V876" s="9">
        <f t="shared" si="41"/>
        <v>3000</v>
      </c>
      <c r="W876" s="9">
        <f>MID(Table1[[#This Row],[Object]],1,2)*100</f>
        <v>3300</v>
      </c>
      <c r="X876" s="6" t="str">
        <f>VLOOKUP(Table1[[#This Row],[Program]],Program!$A$2:$B$269,2,FALSE)</f>
        <v>UTILITIES-CENTRAL SERVICES</v>
      </c>
      <c r="Y876" s="6" t="str">
        <f>VLOOKUP(Table1[[#This Row],[2-Digit Object Code]],'Object Codes'!$C$2:$D$861,2,FALSE)</f>
        <v>OASDHI/FICA</v>
      </c>
    </row>
    <row r="877" spans="1:25" x14ac:dyDescent="0.25">
      <c r="A877" s="1" t="s">
        <v>8</v>
      </c>
      <c r="B877" s="1" t="s">
        <v>9</v>
      </c>
      <c r="C877" s="1" t="s">
        <v>10</v>
      </c>
      <c r="D877" s="1" t="s">
        <v>11</v>
      </c>
      <c r="E877" s="1" t="s">
        <v>182</v>
      </c>
      <c r="F877" s="1" t="s">
        <v>12</v>
      </c>
      <c r="G877" s="1" t="s">
        <v>30</v>
      </c>
      <c r="H877" s="1" t="s">
        <v>66</v>
      </c>
      <c r="I877" s="3">
        <v>1094</v>
      </c>
      <c r="J877" s="3">
        <v>0</v>
      </c>
      <c r="K877" s="3">
        <v>1094</v>
      </c>
      <c r="L877" s="3">
        <v>766.65</v>
      </c>
      <c r="M877" s="3">
        <v>327.35000000000002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6">
        <f t="shared" si="39"/>
        <v>-1094</v>
      </c>
      <c r="U877" s="6">
        <f t="shared" si="40"/>
        <v>-766.65</v>
      </c>
      <c r="V877" s="9">
        <f t="shared" si="41"/>
        <v>3000</v>
      </c>
      <c r="W877" s="9">
        <f>MID(Table1[[#This Row],[Object]],1,2)*100</f>
        <v>3300</v>
      </c>
      <c r="X877" s="6" t="str">
        <f>VLOOKUP(Table1[[#This Row],[Program]],Program!$A$2:$B$269,2,FALSE)</f>
        <v>UTILITIES-CENTRAL SERVICES</v>
      </c>
      <c r="Y877" s="6" t="str">
        <f>VLOOKUP(Table1[[#This Row],[2-Digit Object Code]],'Object Codes'!$C$2:$D$861,2,FALSE)</f>
        <v>OASDHI/FICA</v>
      </c>
    </row>
    <row r="878" spans="1:25" x14ac:dyDescent="0.25">
      <c r="A878" s="1" t="s">
        <v>8</v>
      </c>
      <c r="B878" s="1" t="s">
        <v>9</v>
      </c>
      <c r="C878" s="1" t="s">
        <v>10</v>
      </c>
      <c r="D878" s="1" t="s">
        <v>11</v>
      </c>
      <c r="E878" s="1" t="s">
        <v>182</v>
      </c>
      <c r="F878" s="1" t="s">
        <v>12</v>
      </c>
      <c r="G878" s="1" t="s">
        <v>32</v>
      </c>
      <c r="H878" s="1" t="s">
        <v>66</v>
      </c>
      <c r="I878" s="3">
        <v>378</v>
      </c>
      <c r="J878" s="3">
        <v>0</v>
      </c>
      <c r="K878" s="3">
        <v>378</v>
      </c>
      <c r="L878" s="3">
        <v>220.64</v>
      </c>
      <c r="M878" s="3">
        <v>157.36000000000001</v>
      </c>
      <c r="N878" s="3">
        <v>0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6">
        <f t="shared" si="39"/>
        <v>-378</v>
      </c>
      <c r="U878" s="6">
        <f t="shared" si="40"/>
        <v>-220.64</v>
      </c>
      <c r="V878" s="9">
        <f t="shared" si="41"/>
        <v>3000</v>
      </c>
      <c r="W878" s="9">
        <f>MID(Table1[[#This Row],[Object]],1,2)*100</f>
        <v>3400</v>
      </c>
      <c r="X878" s="6" t="str">
        <f>VLOOKUP(Table1[[#This Row],[Program]],Program!$A$2:$B$269,2,FALSE)</f>
        <v>UTILITIES-CENTRAL SERVICES</v>
      </c>
      <c r="Y878" s="6" t="str">
        <f>VLOOKUP(Table1[[#This Row],[2-Digit Object Code]],'Object Codes'!$C$2:$D$861,2,FALSE)</f>
        <v>HEALTH AND WELFARE BENEFITS</v>
      </c>
    </row>
    <row r="879" spans="1:25" x14ac:dyDescent="0.25">
      <c r="A879" s="1" t="s">
        <v>8</v>
      </c>
      <c r="B879" s="1" t="s">
        <v>9</v>
      </c>
      <c r="C879" s="1" t="s">
        <v>10</v>
      </c>
      <c r="D879" s="1" t="s">
        <v>11</v>
      </c>
      <c r="E879" s="1" t="s">
        <v>182</v>
      </c>
      <c r="F879" s="1" t="s">
        <v>12</v>
      </c>
      <c r="G879" s="1" t="s">
        <v>35</v>
      </c>
      <c r="H879" s="1" t="s">
        <v>66</v>
      </c>
      <c r="I879" s="3">
        <v>13898</v>
      </c>
      <c r="J879" s="3">
        <v>0</v>
      </c>
      <c r="K879" s="3">
        <v>13898</v>
      </c>
      <c r="L879" s="3">
        <v>8106.98</v>
      </c>
      <c r="M879" s="3">
        <v>5791.02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6">
        <f t="shared" si="39"/>
        <v>-13898</v>
      </c>
      <c r="U879" s="6">
        <f t="shared" si="40"/>
        <v>-8106.98</v>
      </c>
      <c r="V879" s="9">
        <f t="shared" si="41"/>
        <v>3000</v>
      </c>
      <c r="W879" s="9">
        <f>MID(Table1[[#This Row],[Object]],1,2)*100</f>
        <v>3400</v>
      </c>
      <c r="X879" s="6" t="str">
        <f>VLOOKUP(Table1[[#This Row],[Program]],Program!$A$2:$B$269,2,FALSE)</f>
        <v>UTILITIES-CENTRAL SERVICES</v>
      </c>
      <c r="Y879" s="6" t="str">
        <f>VLOOKUP(Table1[[#This Row],[2-Digit Object Code]],'Object Codes'!$C$2:$D$861,2,FALSE)</f>
        <v>HEALTH AND WELFARE BENEFITS</v>
      </c>
    </row>
    <row r="880" spans="1:25" x14ac:dyDescent="0.25">
      <c r="A880" s="1" t="s">
        <v>8</v>
      </c>
      <c r="B880" s="1" t="s">
        <v>9</v>
      </c>
      <c r="C880" s="1" t="s">
        <v>10</v>
      </c>
      <c r="D880" s="1" t="s">
        <v>11</v>
      </c>
      <c r="E880" s="1" t="s">
        <v>182</v>
      </c>
      <c r="F880" s="1" t="s">
        <v>12</v>
      </c>
      <c r="G880" s="1" t="s">
        <v>36</v>
      </c>
      <c r="H880" s="1" t="s">
        <v>66</v>
      </c>
      <c r="I880" s="3">
        <v>215</v>
      </c>
      <c r="J880" s="3">
        <v>0</v>
      </c>
      <c r="K880" s="3">
        <v>215</v>
      </c>
      <c r="L880" s="3">
        <v>125.51</v>
      </c>
      <c r="M880" s="3">
        <v>89.49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6">
        <f t="shared" si="39"/>
        <v>-215</v>
      </c>
      <c r="U880" s="6">
        <f t="shared" si="40"/>
        <v>-125.51</v>
      </c>
      <c r="V880" s="9">
        <f t="shared" si="41"/>
        <v>3000</v>
      </c>
      <c r="W880" s="9">
        <f>MID(Table1[[#This Row],[Object]],1,2)*100</f>
        <v>3400</v>
      </c>
      <c r="X880" s="6" t="str">
        <f>VLOOKUP(Table1[[#This Row],[Program]],Program!$A$2:$B$269,2,FALSE)</f>
        <v>UTILITIES-CENTRAL SERVICES</v>
      </c>
      <c r="Y880" s="6" t="str">
        <f>VLOOKUP(Table1[[#This Row],[2-Digit Object Code]],'Object Codes'!$C$2:$D$861,2,FALSE)</f>
        <v>HEALTH AND WELFARE BENEFITS</v>
      </c>
    </row>
    <row r="881" spans="1:25" x14ac:dyDescent="0.25">
      <c r="A881" s="1" t="s">
        <v>8</v>
      </c>
      <c r="B881" s="1" t="s">
        <v>9</v>
      </c>
      <c r="C881" s="1" t="s">
        <v>10</v>
      </c>
      <c r="D881" s="1" t="s">
        <v>11</v>
      </c>
      <c r="E881" s="1" t="s">
        <v>182</v>
      </c>
      <c r="F881" s="1" t="s">
        <v>12</v>
      </c>
      <c r="G881" s="1" t="s">
        <v>40</v>
      </c>
      <c r="H881" s="1" t="s">
        <v>66</v>
      </c>
      <c r="I881" s="3">
        <v>37</v>
      </c>
      <c r="J881" s="3">
        <v>0</v>
      </c>
      <c r="K881" s="3">
        <v>37</v>
      </c>
      <c r="L881" s="3">
        <v>26.27</v>
      </c>
      <c r="M881" s="3">
        <v>10.73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6">
        <f t="shared" si="39"/>
        <v>-37</v>
      </c>
      <c r="U881" s="6">
        <f t="shared" si="40"/>
        <v>-26.27</v>
      </c>
      <c r="V881" s="9">
        <f t="shared" si="41"/>
        <v>3000</v>
      </c>
      <c r="W881" s="9">
        <f>MID(Table1[[#This Row],[Object]],1,2)*100</f>
        <v>3500</v>
      </c>
      <c r="X881" s="6" t="str">
        <f>VLOOKUP(Table1[[#This Row],[Program]],Program!$A$2:$B$269,2,FALSE)</f>
        <v>UTILITIES-CENTRAL SERVICES</v>
      </c>
      <c r="Y881" s="6" t="str">
        <f>VLOOKUP(Table1[[#This Row],[2-Digit Object Code]],'Object Codes'!$C$2:$D$861,2,FALSE)</f>
        <v>STATE UNEMPLOYMENT INSURANCE</v>
      </c>
    </row>
    <row r="882" spans="1:25" x14ac:dyDescent="0.25">
      <c r="A882" s="1" t="s">
        <v>8</v>
      </c>
      <c r="B882" s="1" t="s">
        <v>9</v>
      </c>
      <c r="C882" s="1" t="s">
        <v>10</v>
      </c>
      <c r="D882" s="1" t="s">
        <v>11</v>
      </c>
      <c r="E882" s="1" t="s">
        <v>182</v>
      </c>
      <c r="F882" s="1" t="s">
        <v>12</v>
      </c>
      <c r="G882" s="1" t="s">
        <v>41</v>
      </c>
      <c r="H882" s="1" t="s">
        <v>66</v>
      </c>
      <c r="I882" s="3">
        <v>0</v>
      </c>
      <c r="J882" s="3">
        <v>0</v>
      </c>
      <c r="K882" s="3">
        <v>0</v>
      </c>
      <c r="L882" s="3">
        <v>0.14000000000000001</v>
      </c>
      <c r="M882" s="3">
        <v>-0.14000000000000001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6">
        <f t="shared" si="39"/>
        <v>0</v>
      </c>
      <c r="U882" s="6">
        <f t="shared" si="40"/>
        <v>-0.14000000000000001</v>
      </c>
      <c r="V882" s="9">
        <f t="shared" si="41"/>
        <v>3000</v>
      </c>
      <c r="W882" s="9">
        <f>MID(Table1[[#This Row],[Object]],1,2)*100</f>
        <v>3500</v>
      </c>
      <c r="X882" s="6" t="str">
        <f>VLOOKUP(Table1[[#This Row],[Program]],Program!$A$2:$B$269,2,FALSE)</f>
        <v>UTILITIES-CENTRAL SERVICES</v>
      </c>
      <c r="Y882" s="6" t="str">
        <f>VLOOKUP(Table1[[#This Row],[2-Digit Object Code]],'Object Codes'!$C$2:$D$861,2,FALSE)</f>
        <v>STATE UNEMPLOYMENT INSURANCE</v>
      </c>
    </row>
    <row r="883" spans="1:25" x14ac:dyDescent="0.25">
      <c r="A883" s="1" t="s">
        <v>8</v>
      </c>
      <c r="B883" s="1" t="s">
        <v>9</v>
      </c>
      <c r="C883" s="1" t="s">
        <v>10</v>
      </c>
      <c r="D883" s="1" t="s">
        <v>11</v>
      </c>
      <c r="E883" s="1" t="s">
        <v>182</v>
      </c>
      <c r="F883" s="1" t="s">
        <v>12</v>
      </c>
      <c r="G883" s="1" t="s">
        <v>44</v>
      </c>
      <c r="H883" s="1" t="s">
        <v>66</v>
      </c>
      <c r="I883" s="3">
        <v>1500</v>
      </c>
      <c r="J883" s="3">
        <v>0</v>
      </c>
      <c r="K883" s="3">
        <v>1500</v>
      </c>
      <c r="L883" s="3">
        <v>875</v>
      </c>
      <c r="M883" s="3">
        <v>625</v>
      </c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6">
        <f t="shared" si="39"/>
        <v>-1500</v>
      </c>
      <c r="U883" s="6">
        <f t="shared" si="40"/>
        <v>-875</v>
      </c>
      <c r="V883" s="9">
        <f t="shared" si="41"/>
        <v>3000</v>
      </c>
      <c r="W883" s="9">
        <f>MID(Table1[[#This Row],[Object]],1,2)*100</f>
        <v>3600</v>
      </c>
      <c r="X883" s="6" t="str">
        <f>VLOOKUP(Table1[[#This Row],[Program]],Program!$A$2:$B$269,2,FALSE)</f>
        <v>UTILITIES-CENTRAL SERVICES</v>
      </c>
      <c r="Y883" s="6" t="str">
        <f>VLOOKUP(Table1[[#This Row],[2-Digit Object Code]],'Object Codes'!$C$2:$D$861,2,FALSE)</f>
        <v>WORKERS COMPENSATION INSURANCE</v>
      </c>
    </row>
    <row r="884" spans="1:25" x14ac:dyDescent="0.25">
      <c r="A884" s="1" t="s">
        <v>8</v>
      </c>
      <c r="B884" s="1" t="s">
        <v>9</v>
      </c>
      <c r="C884" s="1" t="s">
        <v>10</v>
      </c>
      <c r="D884" s="1" t="s">
        <v>11</v>
      </c>
      <c r="E884" s="1" t="s">
        <v>182</v>
      </c>
      <c r="F884" s="1" t="s">
        <v>12</v>
      </c>
      <c r="G884" s="1" t="s">
        <v>47</v>
      </c>
      <c r="H884" s="1" t="s">
        <v>66</v>
      </c>
      <c r="I884" s="3">
        <v>50</v>
      </c>
      <c r="J884" s="3">
        <v>0</v>
      </c>
      <c r="K884" s="3">
        <v>50</v>
      </c>
      <c r="L884" s="3">
        <v>28.98</v>
      </c>
      <c r="M884" s="3">
        <v>21.02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6">
        <f t="shared" si="39"/>
        <v>-50</v>
      </c>
      <c r="U884" s="6">
        <f t="shared" si="40"/>
        <v>-28.98</v>
      </c>
      <c r="V884" s="9">
        <f t="shared" si="41"/>
        <v>3000</v>
      </c>
      <c r="W884" s="9">
        <f>MID(Table1[[#This Row],[Object]],1,2)*100</f>
        <v>3900</v>
      </c>
      <c r="X884" s="6" t="str">
        <f>VLOOKUP(Table1[[#This Row],[Program]],Program!$A$2:$B$269,2,FALSE)</f>
        <v>UTILITIES-CENTRAL SERVICES</v>
      </c>
      <c r="Y884" s="6" t="str">
        <f>VLOOKUP(Table1[[#This Row],[2-Digit Object Code]],'Object Codes'!$C$2:$D$861,2,FALSE)</f>
        <v>OTHER BENEFITS</v>
      </c>
    </row>
    <row r="885" spans="1:25" x14ac:dyDescent="0.25">
      <c r="A885" s="1" t="s">
        <v>8</v>
      </c>
      <c r="B885" s="1" t="s">
        <v>9</v>
      </c>
      <c r="C885" s="1" t="s">
        <v>10</v>
      </c>
      <c r="D885" s="1" t="s">
        <v>11</v>
      </c>
      <c r="E885" s="1" t="s">
        <v>182</v>
      </c>
      <c r="F885" s="1" t="s">
        <v>12</v>
      </c>
      <c r="G885" s="1" t="s">
        <v>50</v>
      </c>
      <c r="H885" s="1" t="s">
        <v>66</v>
      </c>
      <c r="I885" s="3">
        <v>24</v>
      </c>
      <c r="J885" s="3">
        <v>0</v>
      </c>
      <c r="K885" s="3">
        <v>24</v>
      </c>
      <c r="L885" s="3">
        <v>14</v>
      </c>
      <c r="M885" s="3">
        <v>10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6">
        <f t="shared" si="39"/>
        <v>-24</v>
      </c>
      <c r="U885" s="6">
        <f t="shared" si="40"/>
        <v>-14</v>
      </c>
      <c r="V885" s="9">
        <f t="shared" si="41"/>
        <v>3000</v>
      </c>
      <c r="W885" s="9">
        <f>MID(Table1[[#This Row],[Object]],1,2)*100</f>
        <v>3900</v>
      </c>
      <c r="X885" s="6" t="str">
        <f>VLOOKUP(Table1[[#This Row],[Program]],Program!$A$2:$B$269,2,FALSE)</f>
        <v>UTILITIES-CENTRAL SERVICES</v>
      </c>
      <c r="Y885" s="6" t="str">
        <f>VLOOKUP(Table1[[#This Row],[2-Digit Object Code]],'Object Codes'!$C$2:$D$861,2,FALSE)</f>
        <v>OTHER BENEFITS</v>
      </c>
    </row>
    <row r="886" spans="1:25" x14ac:dyDescent="0.25">
      <c r="A886" s="1" t="s">
        <v>8</v>
      </c>
      <c r="B886" s="1" t="s">
        <v>9</v>
      </c>
      <c r="C886" s="1" t="s">
        <v>10</v>
      </c>
      <c r="D886" s="1" t="s">
        <v>11</v>
      </c>
      <c r="E886" s="1" t="s">
        <v>182</v>
      </c>
      <c r="F886" s="1" t="s">
        <v>12</v>
      </c>
      <c r="G886" s="1" t="s">
        <v>56</v>
      </c>
      <c r="H886" s="1" t="s">
        <v>109</v>
      </c>
      <c r="I886" s="3">
        <v>500</v>
      </c>
      <c r="J886" s="3">
        <v>0</v>
      </c>
      <c r="K886" s="3">
        <v>500</v>
      </c>
      <c r="L886" s="3">
        <v>208.44</v>
      </c>
      <c r="M886" s="3">
        <v>291.56</v>
      </c>
      <c r="N886" s="3">
        <v>0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6">
        <f t="shared" si="39"/>
        <v>-500</v>
      </c>
      <c r="U886" s="6">
        <f t="shared" si="40"/>
        <v>-208.44</v>
      </c>
      <c r="V886" s="9">
        <f t="shared" si="41"/>
        <v>4000</v>
      </c>
      <c r="W886" s="9">
        <f>MID(Table1[[#This Row],[Object]],1,2)*100</f>
        <v>4500</v>
      </c>
      <c r="X886" s="6" t="str">
        <f>VLOOKUP(Table1[[#This Row],[Program]],Program!$A$2:$B$269,2,FALSE)</f>
        <v>UTILITIES-CENTRAL SERVICES</v>
      </c>
      <c r="Y886" s="6" t="str">
        <f>VLOOKUP(Table1[[#This Row],[2-Digit Object Code]],'Object Codes'!$C$2:$D$861,2,FALSE)</f>
        <v>NONINSTRUCTIONAL SUPPLIES</v>
      </c>
    </row>
    <row r="887" spans="1:25" x14ac:dyDescent="0.25">
      <c r="A887" s="1" t="s">
        <v>8</v>
      </c>
      <c r="B887" s="1" t="s">
        <v>9</v>
      </c>
      <c r="C887" s="1" t="s">
        <v>10</v>
      </c>
      <c r="D887" s="1" t="s">
        <v>11</v>
      </c>
      <c r="E887" s="1" t="s">
        <v>182</v>
      </c>
      <c r="F887" s="1" t="s">
        <v>12</v>
      </c>
      <c r="G887" s="1" t="s">
        <v>57</v>
      </c>
      <c r="H887" s="1" t="s">
        <v>109</v>
      </c>
      <c r="I887" s="3">
        <v>200000</v>
      </c>
      <c r="J887" s="3">
        <v>0</v>
      </c>
      <c r="K887" s="3">
        <v>200000</v>
      </c>
      <c r="L887" s="3">
        <v>219024.97</v>
      </c>
      <c r="M887" s="3">
        <v>-19024.97</v>
      </c>
      <c r="N887" s="3">
        <v>312500</v>
      </c>
      <c r="O887" s="3">
        <v>0</v>
      </c>
      <c r="P887" s="3">
        <v>312500</v>
      </c>
      <c r="Q887" s="3">
        <v>39474.5</v>
      </c>
      <c r="R887" s="3">
        <v>312500</v>
      </c>
      <c r="S887" s="3">
        <v>-39474.5</v>
      </c>
      <c r="T887" s="6">
        <f t="shared" si="39"/>
        <v>112500</v>
      </c>
      <c r="U887" s="6">
        <f t="shared" si="40"/>
        <v>93475.03</v>
      </c>
      <c r="V887" s="9">
        <f t="shared" si="41"/>
        <v>5000</v>
      </c>
      <c r="W887" s="9">
        <f>MID(Table1[[#This Row],[Object]],1,2)*100</f>
        <v>5100</v>
      </c>
      <c r="X887" s="6" t="str">
        <f>VLOOKUP(Table1[[#This Row],[Program]],Program!$A$2:$B$269,2,FALSE)</f>
        <v>UTILITIES-CENTRAL SERVICES</v>
      </c>
      <c r="Y887" s="6" t="str">
        <f>VLOOKUP(Table1[[#This Row],[2-Digit Object Code]],'Object Codes'!$C$2:$D$861,2,FALSE)</f>
        <v>PERSON&amp;CONSULTANT SVC-DIST USE</v>
      </c>
    </row>
    <row r="888" spans="1:25" x14ac:dyDescent="0.25">
      <c r="A888" s="1" t="s">
        <v>8</v>
      </c>
      <c r="B888" s="1" t="s">
        <v>9</v>
      </c>
      <c r="C888" s="1" t="s">
        <v>10</v>
      </c>
      <c r="D888" s="1" t="s">
        <v>11</v>
      </c>
      <c r="E888" s="1" t="s">
        <v>182</v>
      </c>
      <c r="F888" s="1" t="s">
        <v>12</v>
      </c>
      <c r="G888" s="1" t="s">
        <v>58</v>
      </c>
      <c r="H888" s="1" t="s">
        <v>109</v>
      </c>
      <c r="I888" s="3">
        <v>2000</v>
      </c>
      <c r="J888" s="3">
        <v>0</v>
      </c>
      <c r="K888" s="3">
        <v>2000</v>
      </c>
      <c r="L888" s="3">
        <v>295.95999999999998</v>
      </c>
      <c r="M888" s="3">
        <v>1704.04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6">
        <f t="shared" si="39"/>
        <v>-2000</v>
      </c>
      <c r="U888" s="6">
        <f t="shared" si="40"/>
        <v>-295.95999999999998</v>
      </c>
      <c r="V888" s="9">
        <f t="shared" si="41"/>
        <v>5000</v>
      </c>
      <c r="W888" s="9">
        <f>MID(Table1[[#This Row],[Object]],1,2)*100</f>
        <v>5200</v>
      </c>
      <c r="X888" s="6" t="str">
        <f>VLOOKUP(Table1[[#This Row],[Program]],Program!$A$2:$B$269,2,FALSE)</f>
        <v>UTILITIES-CENTRAL SERVICES</v>
      </c>
      <c r="Y888" s="6" t="str">
        <f>VLOOKUP(Table1[[#This Row],[2-Digit Object Code]],'Object Codes'!$C$2:$D$861,2,FALSE)</f>
        <v>TRAVEL &amp; CONFERENCE EXPENSES</v>
      </c>
    </row>
    <row r="889" spans="1:25" x14ac:dyDescent="0.25">
      <c r="A889" s="1" t="s">
        <v>8</v>
      </c>
      <c r="B889" s="1" t="s">
        <v>9</v>
      </c>
      <c r="C889" s="1" t="s">
        <v>10</v>
      </c>
      <c r="D889" s="1" t="s">
        <v>11</v>
      </c>
      <c r="E889" s="1" t="s">
        <v>182</v>
      </c>
      <c r="F889" s="1" t="s">
        <v>12</v>
      </c>
      <c r="G889" s="1" t="s">
        <v>61</v>
      </c>
      <c r="H889" s="1" t="s">
        <v>66</v>
      </c>
      <c r="I889" s="3">
        <v>600</v>
      </c>
      <c r="J889" s="3">
        <v>0</v>
      </c>
      <c r="K889" s="3">
        <v>600</v>
      </c>
      <c r="L889" s="3">
        <v>350</v>
      </c>
      <c r="M889" s="3">
        <v>250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6">
        <f t="shared" si="39"/>
        <v>-600</v>
      </c>
      <c r="U889" s="6">
        <f t="shared" si="40"/>
        <v>-350</v>
      </c>
      <c r="V889" s="9">
        <f t="shared" si="41"/>
        <v>5000</v>
      </c>
      <c r="W889" s="9">
        <f>MID(Table1[[#This Row],[Object]],1,2)*100</f>
        <v>5200</v>
      </c>
      <c r="X889" s="6" t="str">
        <f>VLOOKUP(Table1[[#This Row],[Program]],Program!$A$2:$B$269,2,FALSE)</f>
        <v>UTILITIES-CENTRAL SERVICES</v>
      </c>
      <c r="Y889" s="6" t="str">
        <f>VLOOKUP(Table1[[#This Row],[2-Digit Object Code]],'Object Codes'!$C$2:$D$861,2,FALSE)</f>
        <v>TRAVEL &amp; CONFERENCE EXPENSES</v>
      </c>
    </row>
    <row r="890" spans="1:25" x14ac:dyDescent="0.25">
      <c r="A890" s="1" t="s">
        <v>8</v>
      </c>
      <c r="B890" s="1" t="s">
        <v>9</v>
      </c>
      <c r="C890" s="1" t="s">
        <v>10</v>
      </c>
      <c r="D890" s="1" t="s">
        <v>11</v>
      </c>
      <c r="E890" s="1" t="s">
        <v>182</v>
      </c>
      <c r="F890" s="1" t="s">
        <v>12</v>
      </c>
      <c r="G890" s="1" t="s">
        <v>62</v>
      </c>
      <c r="H890" s="1" t="s">
        <v>109</v>
      </c>
      <c r="I890" s="3">
        <v>2000</v>
      </c>
      <c r="J890" s="3">
        <v>0</v>
      </c>
      <c r="K890" s="3">
        <v>2000</v>
      </c>
      <c r="L890" s="3">
        <v>923.58</v>
      </c>
      <c r="M890" s="3">
        <v>1076.42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6">
        <f t="shared" si="39"/>
        <v>-2000</v>
      </c>
      <c r="U890" s="6">
        <f t="shared" si="40"/>
        <v>-923.58</v>
      </c>
      <c r="V890" s="9">
        <f t="shared" si="41"/>
        <v>5000</v>
      </c>
      <c r="W890" s="9">
        <f>MID(Table1[[#This Row],[Object]],1,2)*100</f>
        <v>5200</v>
      </c>
      <c r="X890" s="6" t="str">
        <f>VLOOKUP(Table1[[#This Row],[Program]],Program!$A$2:$B$269,2,FALSE)</f>
        <v>UTILITIES-CENTRAL SERVICES</v>
      </c>
      <c r="Y890" s="6" t="str">
        <f>VLOOKUP(Table1[[#This Row],[2-Digit Object Code]],'Object Codes'!$C$2:$D$861,2,FALSE)</f>
        <v>TRAVEL &amp; CONFERENCE EXPENSES</v>
      </c>
    </row>
    <row r="891" spans="1:25" x14ac:dyDescent="0.25">
      <c r="A891" s="1" t="s">
        <v>8</v>
      </c>
      <c r="B891" s="1" t="s">
        <v>9</v>
      </c>
      <c r="C891" s="1" t="s">
        <v>10</v>
      </c>
      <c r="D891" s="1" t="s">
        <v>11</v>
      </c>
      <c r="E891" s="1" t="s">
        <v>182</v>
      </c>
      <c r="F891" s="1" t="s">
        <v>12</v>
      </c>
      <c r="G891" s="1" t="s">
        <v>67</v>
      </c>
      <c r="H891" s="1" t="s">
        <v>66</v>
      </c>
      <c r="I891" s="3">
        <v>6650</v>
      </c>
      <c r="J891" s="3">
        <v>0</v>
      </c>
      <c r="K891" s="3">
        <v>6650</v>
      </c>
      <c r="L891" s="3">
        <v>6650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6">
        <f t="shared" si="39"/>
        <v>-6650</v>
      </c>
      <c r="U891" s="6">
        <f t="shared" si="40"/>
        <v>-6650</v>
      </c>
      <c r="V891" s="9">
        <f t="shared" si="41"/>
        <v>5000</v>
      </c>
      <c r="W891" s="9">
        <f>MID(Table1[[#This Row],[Object]],1,2)*100</f>
        <v>5600</v>
      </c>
      <c r="X891" s="6" t="str">
        <f>VLOOKUP(Table1[[#This Row],[Program]],Program!$A$2:$B$269,2,FALSE)</f>
        <v>UTILITIES-CENTRAL SERVICES</v>
      </c>
      <c r="Y891" s="6" t="str">
        <f>VLOOKUP(Table1[[#This Row],[2-Digit Object Code]],'Object Codes'!$C$2:$D$861,2,FALSE)</f>
        <v>RENTS,LEASES&amp;REPAIRS-DIST.USE</v>
      </c>
    </row>
    <row r="892" spans="1:25" x14ac:dyDescent="0.25">
      <c r="A892" s="1" t="s">
        <v>8</v>
      </c>
      <c r="B892" s="1" t="s">
        <v>9</v>
      </c>
      <c r="C892" s="1" t="s">
        <v>10</v>
      </c>
      <c r="D892" s="1" t="s">
        <v>11</v>
      </c>
      <c r="E892" s="1" t="s">
        <v>182</v>
      </c>
      <c r="F892" s="1" t="s">
        <v>12</v>
      </c>
      <c r="G892" s="1" t="s">
        <v>67</v>
      </c>
      <c r="H892" s="1" t="s">
        <v>109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6650</v>
      </c>
      <c r="O892" s="3">
        <v>0</v>
      </c>
      <c r="P892" s="3">
        <v>6650</v>
      </c>
      <c r="Q892" s="3">
        <v>6650</v>
      </c>
      <c r="R892" s="3">
        <v>0</v>
      </c>
      <c r="S892" s="3">
        <v>0</v>
      </c>
      <c r="T892" s="6">
        <f t="shared" si="39"/>
        <v>6650</v>
      </c>
      <c r="U892" s="6">
        <f t="shared" si="40"/>
        <v>6650</v>
      </c>
      <c r="V892" s="9">
        <f t="shared" si="41"/>
        <v>5000</v>
      </c>
      <c r="W892" s="9">
        <f>MID(Table1[[#This Row],[Object]],1,2)*100</f>
        <v>5600</v>
      </c>
      <c r="X892" s="6" t="str">
        <f>VLOOKUP(Table1[[#This Row],[Program]],Program!$A$2:$B$269,2,FALSE)</f>
        <v>UTILITIES-CENTRAL SERVICES</v>
      </c>
      <c r="Y892" s="6" t="str">
        <f>VLOOKUP(Table1[[#This Row],[2-Digit Object Code]],'Object Codes'!$C$2:$D$861,2,FALSE)</f>
        <v>RENTS,LEASES&amp;REPAIRS-DIST.USE</v>
      </c>
    </row>
    <row r="893" spans="1:25" x14ac:dyDescent="0.25">
      <c r="A893" s="1" t="s">
        <v>8</v>
      </c>
      <c r="B893" s="1" t="s">
        <v>9</v>
      </c>
      <c r="C893" s="1" t="s">
        <v>10</v>
      </c>
      <c r="D893" s="1" t="s">
        <v>11</v>
      </c>
      <c r="E893" s="1" t="s">
        <v>183</v>
      </c>
      <c r="F893" s="1" t="s">
        <v>12</v>
      </c>
      <c r="G893" s="1" t="s">
        <v>184</v>
      </c>
      <c r="H893" s="1" t="s">
        <v>160</v>
      </c>
      <c r="I893" s="3">
        <v>0</v>
      </c>
      <c r="J893" s="3">
        <v>0</v>
      </c>
      <c r="K893" s="3">
        <v>0</v>
      </c>
      <c r="L893" s="3">
        <v>-49890.6</v>
      </c>
      <c r="M893" s="3">
        <v>49890.6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6">
        <f t="shared" si="39"/>
        <v>0</v>
      </c>
      <c r="U893" s="6">
        <f t="shared" si="40"/>
        <v>49890.6</v>
      </c>
      <c r="V893" s="9">
        <f t="shared" si="41"/>
        <v>3000</v>
      </c>
      <c r="W893" s="9">
        <f>MID(Table1[[#This Row],[Object]],1,2)*100</f>
        <v>3400</v>
      </c>
      <c r="X893" s="6" t="str">
        <f>VLOOKUP(Table1[[#This Row],[Program]],Program!$A$2:$B$269,2,FALSE)</f>
        <v>EMPLOYEE BENEFITS</v>
      </c>
      <c r="Y893" s="6" t="str">
        <f>VLOOKUP(Table1[[#This Row],[2-Digit Object Code]],'Object Codes'!$C$2:$D$861,2,FALSE)</f>
        <v>HEALTH AND WELFARE BENEFITS</v>
      </c>
    </row>
    <row r="894" spans="1:25" x14ac:dyDescent="0.25">
      <c r="A894" s="1" t="s">
        <v>8</v>
      </c>
      <c r="B894" s="1" t="s">
        <v>9</v>
      </c>
      <c r="C894" s="1" t="s">
        <v>10</v>
      </c>
      <c r="D894" s="1" t="s">
        <v>11</v>
      </c>
      <c r="E894" s="1" t="s">
        <v>183</v>
      </c>
      <c r="F894" s="1" t="s">
        <v>12</v>
      </c>
      <c r="G894" s="1" t="s">
        <v>185</v>
      </c>
      <c r="H894" s="1" t="s">
        <v>160</v>
      </c>
      <c r="I894" s="3">
        <v>0</v>
      </c>
      <c r="J894" s="3">
        <v>0</v>
      </c>
      <c r="K894" s="3">
        <v>0</v>
      </c>
      <c r="L894" s="3">
        <v>84220.800000000003</v>
      </c>
      <c r="M894" s="3">
        <v>-84220.800000000003</v>
      </c>
      <c r="N894" s="3">
        <v>0</v>
      </c>
      <c r="O894" s="3">
        <v>0</v>
      </c>
      <c r="P894" s="3">
        <v>0</v>
      </c>
      <c r="Q894" s="3">
        <v>13970.3</v>
      </c>
      <c r="R894" s="3">
        <v>0</v>
      </c>
      <c r="S894" s="3">
        <v>-13970.3</v>
      </c>
      <c r="T894" s="6">
        <f t="shared" si="39"/>
        <v>0</v>
      </c>
      <c r="U894" s="6">
        <f t="shared" si="40"/>
        <v>-84220.800000000003</v>
      </c>
      <c r="V894" s="9">
        <f t="shared" si="41"/>
        <v>3000</v>
      </c>
      <c r="W894" s="9">
        <f>MID(Table1[[#This Row],[Object]],1,2)*100</f>
        <v>3500</v>
      </c>
      <c r="X894" s="6" t="str">
        <f>VLOOKUP(Table1[[#This Row],[Program]],Program!$A$2:$B$269,2,FALSE)</f>
        <v>EMPLOYEE BENEFITS</v>
      </c>
      <c r="Y894" s="6" t="str">
        <f>VLOOKUP(Table1[[#This Row],[2-Digit Object Code]],'Object Codes'!$C$2:$D$861,2,FALSE)</f>
        <v>STATE UNEMPLOYMENT INSURANCE</v>
      </c>
    </row>
    <row r="895" spans="1:25" x14ac:dyDescent="0.25">
      <c r="A895" s="1" t="s">
        <v>8</v>
      </c>
      <c r="B895" s="1" t="s">
        <v>9</v>
      </c>
      <c r="C895" s="1" t="s">
        <v>10</v>
      </c>
      <c r="D895" s="1" t="s">
        <v>11</v>
      </c>
      <c r="E895" s="1" t="s">
        <v>183</v>
      </c>
      <c r="F895" s="1" t="s">
        <v>12</v>
      </c>
      <c r="G895" s="1" t="s">
        <v>186</v>
      </c>
      <c r="H895" s="1" t="s">
        <v>160</v>
      </c>
      <c r="I895" s="3">
        <v>0</v>
      </c>
      <c r="J895" s="3">
        <v>0</v>
      </c>
      <c r="K895" s="3">
        <v>0</v>
      </c>
      <c r="L895" s="3">
        <v>14726.39</v>
      </c>
      <c r="M895" s="3">
        <v>-14726.39</v>
      </c>
      <c r="N895" s="3">
        <v>0</v>
      </c>
      <c r="O895" s="3">
        <v>0</v>
      </c>
      <c r="P895" s="3">
        <v>0</v>
      </c>
      <c r="Q895" s="3">
        <v>2591.27</v>
      </c>
      <c r="R895" s="3">
        <v>0</v>
      </c>
      <c r="S895" s="3">
        <v>-2591.27</v>
      </c>
      <c r="T895" s="6">
        <f t="shared" si="39"/>
        <v>0</v>
      </c>
      <c r="U895" s="6">
        <f t="shared" si="40"/>
        <v>-14726.39</v>
      </c>
      <c r="V895" s="9">
        <f t="shared" si="41"/>
        <v>3000</v>
      </c>
      <c r="W895" s="9">
        <f>MID(Table1[[#This Row],[Object]],1,2)*100</f>
        <v>3900</v>
      </c>
      <c r="X895" s="6" t="str">
        <f>VLOOKUP(Table1[[#This Row],[Program]],Program!$A$2:$B$269,2,FALSE)</f>
        <v>EMPLOYEE BENEFITS</v>
      </c>
      <c r="Y895" s="6" t="str">
        <f>VLOOKUP(Table1[[#This Row],[2-Digit Object Code]],'Object Codes'!$C$2:$D$861,2,FALSE)</f>
        <v>OTHER BENEFITS</v>
      </c>
    </row>
    <row r="896" spans="1:25" x14ac:dyDescent="0.25">
      <c r="A896" s="1" t="s">
        <v>8</v>
      </c>
      <c r="B896" s="1" t="s">
        <v>9</v>
      </c>
      <c r="C896" s="1" t="s">
        <v>10</v>
      </c>
      <c r="D896" s="1" t="s">
        <v>11</v>
      </c>
      <c r="E896" s="1" t="s">
        <v>183</v>
      </c>
      <c r="F896" s="1" t="s">
        <v>12</v>
      </c>
      <c r="G896" s="1" t="s">
        <v>187</v>
      </c>
      <c r="H896" s="1" t="s">
        <v>188</v>
      </c>
      <c r="I896" s="3">
        <v>50000</v>
      </c>
      <c r="J896" s="3">
        <v>-14000</v>
      </c>
      <c r="K896" s="3">
        <v>36000</v>
      </c>
      <c r="L896" s="3">
        <v>61022.95</v>
      </c>
      <c r="M896" s="3">
        <v>-25022.95</v>
      </c>
      <c r="N896" s="3">
        <v>43000</v>
      </c>
      <c r="O896" s="3">
        <v>0</v>
      </c>
      <c r="P896" s="3">
        <v>43000</v>
      </c>
      <c r="Q896" s="3">
        <v>28463.49</v>
      </c>
      <c r="R896" s="3">
        <v>1994.68</v>
      </c>
      <c r="S896" s="3">
        <v>12541.83</v>
      </c>
      <c r="T896" s="6">
        <f t="shared" si="39"/>
        <v>-7000</v>
      </c>
      <c r="U896" s="6">
        <f t="shared" si="40"/>
        <v>-18022.949999999997</v>
      </c>
      <c r="V896" s="9">
        <f t="shared" si="41"/>
        <v>5000</v>
      </c>
      <c r="W896" s="9">
        <f>MID(Table1[[#This Row],[Object]],1,2)*100</f>
        <v>5800</v>
      </c>
      <c r="X896" s="6" t="str">
        <f>VLOOKUP(Table1[[#This Row],[Program]],Program!$A$2:$B$269,2,FALSE)</f>
        <v>EMPLOYEE BENEFITS</v>
      </c>
      <c r="Y896" s="6" t="str">
        <f>VLOOKUP(Table1[[#This Row],[2-Digit Object Code]],'Object Codes'!$C$2:$D$861,2,FALSE)</f>
        <v>OTHER OPERATING EXP-DIST. USE</v>
      </c>
    </row>
    <row r="897" spans="1:25" x14ac:dyDescent="0.25">
      <c r="A897" s="1" t="s">
        <v>8</v>
      </c>
      <c r="B897" s="1" t="s">
        <v>9</v>
      </c>
      <c r="C897" s="1" t="s">
        <v>10</v>
      </c>
      <c r="D897" s="1" t="s">
        <v>11</v>
      </c>
      <c r="E897" s="1" t="s">
        <v>183</v>
      </c>
      <c r="F897" s="1" t="s">
        <v>12</v>
      </c>
      <c r="G897" s="1" t="s">
        <v>189</v>
      </c>
      <c r="H897" s="1" t="s">
        <v>188</v>
      </c>
      <c r="I897" s="3">
        <v>20000</v>
      </c>
      <c r="J897" s="3">
        <v>12000</v>
      </c>
      <c r="K897" s="3">
        <v>32000</v>
      </c>
      <c r="L897" s="3">
        <v>52605.68</v>
      </c>
      <c r="M897" s="3">
        <v>-20605.68</v>
      </c>
      <c r="N897" s="3">
        <v>32000</v>
      </c>
      <c r="O897" s="3">
        <v>0</v>
      </c>
      <c r="P897" s="3">
        <v>32000</v>
      </c>
      <c r="Q897" s="3">
        <v>9935.25</v>
      </c>
      <c r="R897" s="3">
        <v>1994.68</v>
      </c>
      <c r="S897" s="3">
        <v>20070.07</v>
      </c>
      <c r="T897" s="6">
        <f t="shared" si="39"/>
        <v>12000</v>
      </c>
      <c r="U897" s="6">
        <f t="shared" si="40"/>
        <v>-20605.68</v>
      </c>
      <c r="V897" s="9">
        <f t="shared" si="41"/>
        <v>5000</v>
      </c>
      <c r="W897" s="9">
        <f>MID(Table1[[#This Row],[Object]],1,2)*100</f>
        <v>5800</v>
      </c>
      <c r="X897" s="6" t="str">
        <f>VLOOKUP(Table1[[#This Row],[Program]],Program!$A$2:$B$269,2,FALSE)</f>
        <v>EMPLOYEE BENEFITS</v>
      </c>
      <c r="Y897" s="6" t="str">
        <f>VLOOKUP(Table1[[#This Row],[2-Digit Object Code]],'Object Codes'!$C$2:$D$861,2,FALSE)</f>
        <v>OTHER OPERATING EXP-DIST. USE</v>
      </c>
    </row>
    <row r="898" spans="1:25" x14ac:dyDescent="0.25">
      <c r="A898" s="1" t="s">
        <v>8</v>
      </c>
      <c r="B898" s="1" t="s">
        <v>9</v>
      </c>
      <c r="C898" s="1" t="s">
        <v>10</v>
      </c>
      <c r="D898" s="1" t="s">
        <v>11</v>
      </c>
      <c r="E898" s="1" t="s">
        <v>183</v>
      </c>
      <c r="F898" s="1" t="s">
        <v>12</v>
      </c>
      <c r="G898" s="1" t="s">
        <v>190</v>
      </c>
      <c r="H898" s="1" t="s">
        <v>188</v>
      </c>
      <c r="I898" s="3">
        <v>5000</v>
      </c>
      <c r="J898" s="3">
        <v>0</v>
      </c>
      <c r="K898" s="3">
        <v>5000</v>
      </c>
      <c r="L898" s="3">
        <v>7978.72</v>
      </c>
      <c r="M898" s="3">
        <v>-2978.72</v>
      </c>
      <c r="N898" s="3">
        <v>5000</v>
      </c>
      <c r="O898" s="3">
        <v>0</v>
      </c>
      <c r="P898" s="3">
        <v>5000</v>
      </c>
      <c r="Q898" s="3">
        <v>1251.0999999999999</v>
      </c>
      <c r="R898" s="3">
        <v>0</v>
      </c>
      <c r="S898" s="3">
        <v>3748.9</v>
      </c>
      <c r="T898" s="6">
        <f t="shared" ref="T898:T907" si="42">N898-I898</f>
        <v>0</v>
      </c>
      <c r="U898" s="6">
        <f t="shared" ref="U898:U907" si="43">N898-L898</f>
        <v>-2978.7200000000003</v>
      </c>
      <c r="V898" s="9">
        <f t="shared" ref="V898:V907" si="44">MID(G898,1,1)*1000</f>
        <v>5000</v>
      </c>
      <c r="W898" s="9">
        <f>MID(Table1[[#This Row],[Object]],1,2)*100</f>
        <v>5800</v>
      </c>
      <c r="X898" s="6" t="str">
        <f>VLOOKUP(Table1[[#This Row],[Program]],Program!$A$2:$B$269,2,FALSE)</f>
        <v>EMPLOYEE BENEFITS</v>
      </c>
      <c r="Y898" s="6" t="str">
        <f>VLOOKUP(Table1[[#This Row],[2-Digit Object Code]],'Object Codes'!$C$2:$D$861,2,FALSE)</f>
        <v>OTHER OPERATING EXP-DIST. USE</v>
      </c>
    </row>
    <row r="899" spans="1:25" x14ac:dyDescent="0.25">
      <c r="A899" s="1" t="s">
        <v>8</v>
      </c>
      <c r="B899" s="1" t="s">
        <v>9</v>
      </c>
      <c r="C899" s="1" t="s">
        <v>10</v>
      </c>
      <c r="D899" s="1" t="s">
        <v>11</v>
      </c>
      <c r="E899" s="1" t="s">
        <v>183</v>
      </c>
      <c r="F899" s="1" t="s">
        <v>12</v>
      </c>
      <c r="G899" s="1" t="s">
        <v>191</v>
      </c>
      <c r="H899" s="1" t="s">
        <v>188</v>
      </c>
      <c r="I899" s="3">
        <v>5000</v>
      </c>
      <c r="J899" s="3">
        <v>0</v>
      </c>
      <c r="K899" s="3">
        <v>5000</v>
      </c>
      <c r="L899" s="3">
        <v>4968</v>
      </c>
      <c r="M899" s="3">
        <v>32</v>
      </c>
      <c r="N899" s="3">
        <v>5000</v>
      </c>
      <c r="O899" s="3">
        <v>0</v>
      </c>
      <c r="P899" s="3">
        <v>5000</v>
      </c>
      <c r="Q899" s="3">
        <v>138</v>
      </c>
      <c r="R899" s="3">
        <v>0</v>
      </c>
      <c r="S899" s="3">
        <v>4862</v>
      </c>
      <c r="T899" s="6">
        <f t="shared" si="42"/>
        <v>0</v>
      </c>
      <c r="U899" s="6">
        <f t="shared" si="43"/>
        <v>32</v>
      </c>
      <c r="V899" s="9">
        <f t="shared" si="44"/>
        <v>5000</v>
      </c>
      <c r="W899" s="9">
        <f>MID(Table1[[#This Row],[Object]],1,2)*100</f>
        <v>5800</v>
      </c>
      <c r="X899" s="6" t="str">
        <f>VLOOKUP(Table1[[#This Row],[Program]],Program!$A$2:$B$269,2,FALSE)</f>
        <v>EMPLOYEE BENEFITS</v>
      </c>
      <c r="Y899" s="6" t="str">
        <f>VLOOKUP(Table1[[#This Row],[2-Digit Object Code]],'Object Codes'!$C$2:$D$861,2,FALSE)</f>
        <v>OTHER OPERATING EXP-DIST. USE</v>
      </c>
    </row>
    <row r="900" spans="1:25" x14ac:dyDescent="0.25">
      <c r="A900" s="1" t="s">
        <v>8</v>
      </c>
      <c r="B900" s="1" t="s">
        <v>9</v>
      </c>
      <c r="C900" s="1" t="s">
        <v>10</v>
      </c>
      <c r="D900" s="1" t="s">
        <v>11</v>
      </c>
      <c r="E900" s="1" t="s">
        <v>183</v>
      </c>
      <c r="F900" s="1" t="s">
        <v>12</v>
      </c>
      <c r="G900" s="1" t="s">
        <v>192</v>
      </c>
      <c r="H900" s="1" t="s">
        <v>188</v>
      </c>
      <c r="I900" s="3">
        <v>8000</v>
      </c>
      <c r="J900" s="3">
        <v>2000</v>
      </c>
      <c r="K900" s="3">
        <v>10000</v>
      </c>
      <c r="L900" s="3">
        <v>12965.42</v>
      </c>
      <c r="M900" s="3">
        <v>-2965.42</v>
      </c>
      <c r="N900" s="3">
        <v>8000</v>
      </c>
      <c r="O900" s="3">
        <v>0</v>
      </c>
      <c r="P900" s="3">
        <v>8000</v>
      </c>
      <c r="Q900" s="3">
        <v>3989.36</v>
      </c>
      <c r="R900" s="3">
        <v>0</v>
      </c>
      <c r="S900" s="3">
        <v>4010.64</v>
      </c>
      <c r="T900" s="6">
        <f t="shared" si="42"/>
        <v>0</v>
      </c>
      <c r="U900" s="6">
        <f t="shared" si="43"/>
        <v>-4965.42</v>
      </c>
      <c r="V900" s="9">
        <f t="shared" si="44"/>
        <v>5000</v>
      </c>
      <c r="W900" s="9">
        <f>MID(Table1[[#This Row],[Object]],1,2)*100</f>
        <v>5800</v>
      </c>
      <c r="X900" s="6" t="str">
        <f>VLOOKUP(Table1[[#This Row],[Program]],Program!$A$2:$B$269,2,FALSE)</f>
        <v>EMPLOYEE BENEFITS</v>
      </c>
      <c r="Y900" s="6" t="str">
        <f>VLOOKUP(Table1[[#This Row],[2-Digit Object Code]],'Object Codes'!$C$2:$D$861,2,FALSE)</f>
        <v>OTHER OPERATING EXP-DIST. USE</v>
      </c>
    </row>
    <row r="901" spans="1:25" x14ac:dyDescent="0.25">
      <c r="A901" s="1" t="s">
        <v>8</v>
      </c>
      <c r="B901" s="1" t="s">
        <v>9</v>
      </c>
      <c r="C901" s="1" t="s">
        <v>10</v>
      </c>
      <c r="D901" s="1" t="s">
        <v>11</v>
      </c>
      <c r="E901" s="1" t="s">
        <v>183</v>
      </c>
      <c r="F901" s="1" t="s">
        <v>12</v>
      </c>
      <c r="G901" s="1" t="s">
        <v>73</v>
      </c>
      <c r="H901" s="1" t="s">
        <v>74</v>
      </c>
      <c r="I901" s="3">
        <v>750000</v>
      </c>
      <c r="J901" s="3">
        <v>6732100</v>
      </c>
      <c r="K901" s="3">
        <v>7482100</v>
      </c>
      <c r="L901" s="3">
        <v>7482100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6">
        <f t="shared" si="42"/>
        <v>-750000</v>
      </c>
      <c r="U901" s="6">
        <f t="shared" si="43"/>
        <v>-7482100</v>
      </c>
      <c r="V901" s="9">
        <f t="shared" si="44"/>
        <v>7000</v>
      </c>
      <c r="W901" s="9">
        <f>MID(Table1[[#This Row],[Object]],1,2)*100</f>
        <v>7300</v>
      </c>
      <c r="X901" s="6" t="str">
        <f>VLOOKUP(Table1[[#This Row],[Program]],Program!$A$2:$B$269,2,FALSE)</f>
        <v>EMPLOYEE BENEFITS</v>
      </c>
      <c r="Y901" s="6" t="str">
        <f>VLOOKUP(Table1[[#This Row],[2-Digit Object Code]],'Object Codes'!$C$2:$D$861,2,FALSE)</f>
        <v>INTERFUND TRANSFERS</v>
      </c>
    </row>
    <row r="902" spans="1:25" x14ac:dyDescent="0.25">
      <c r="A902" s="1" t="s">
        <v>8</v>
      </c>
      <c r="B902" s="1" t="s">
        <v>9</v>
      </c>
      <c r="C902" s="1" t="s">
        <v>10</v>
      </c>
      <c r="D902" s="1" t="s">
        <v>11</v>
      </c>
      <c r="E902" s="1" t="s">
        <v>193</v>
      </c>
      <c r="F902" s="1" t="s">
        <v>12</v>
      </c>
      <c r="G902" s="1" t="s">
        <v>99</v>
      </c>
      <c r="H902" s="1" t="s">
        <v>153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268.39999999999998</v>
      </c>
      <c r="R902" s="3">
        <v>0</v>
      </c>
      <c r="S902" s="3">
        <v>-268.39999999999998</v>
      </c>
      <c r="T902" s="6">
        <f t="shared" si="42"/>
        <v>0</v>
      </c>
      <c r="U902" s="6">
        <f t="shared" si="43"/>
        <v>0</v>
      </c>
      <c r="V902" s="9">
        <f t="shared" si="44"/>
        <v>2000</v>
      </c>
      <c r="W902" s="9">
        <f>MID(Table1[[#This Row],[Object]],1,2)*100</f>
        <v>2300</v>
      </c>
      <c r="X902" s="6" t="str">
        <f>VLOOKUP(Table1[[#This Row],[Program]],Program!$A$2:$B$269,2,FALSE)</f>
        <v>BOOKSTORE</v>
      </c>
      <c r="Y902" s="6" t="str">
        <f>VLOOKUP(Table1[[#This Row],[2-Digit Object Code]],'Object Codes'!$C$2:$D$861,2,FALSE)</f>
        <v>NON-INSTRUCTION HOURLY CLASS.</v>
      </c>
    </row>
    <row r="903" spans="1:25" x14ac:dyDescent="0.25">
      <c r="A903" s="1" t="s">
        <v>8</v>
      </c>
      <c r="B903" s="1" t="s">
        <v>9</v>
      </c>
      <c r="C903" s="1" t="s">
        <v>10</v>
      </c>
      <c r="D903" s="1" t="s">
        <v>11</v>
      </c>
      <c r="E903" s="1" t="s">
        <v>193</v>
      </c>
      <c r="F903" s="1" t="s">
        <v>12</v>
      </c>
      <c r="G903" s="1" t="s">
        <v>29</v>
      </c>
      <c r="H903" s="1" t="s">
        <v>153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16.39</v>
      </c>
      <c r="R903" s="3">
        <v>0</v>
      </c>
      <c r="S903" s="3">
        <v>-16.39</v>
      </c>
      <c r="T903" s="6">
        <f t="shared" si="42"/>
        <v>0</v>
      </c>
      <c r="U903" s="6">
        <f t="shared" si="43"/>
        <v>0</v>
      </c>
      <c r="V903" s="9">
        <f t="shared" si="44"/>
        <v>3000</v>
      </c>
      <c r="W903" s="9">
        <f>MID(Table1[[#This Row],[Object]],1,2)*100</f>
        <v>3300</v>
      </c>
      <c r="X903" s="6" t="str">
        <f>VLOOKUP(Table1[[#This Row],[Program]],Program!$A$2:$B$269,2,FALSE)</f>
        <v>BOOKSTORE</v>
      </c>
      <c r="Y903" s="6" t="str">
        <f>VLOOKUP(Table1[[#This Row],[2-Digit Object Code]],'Object Codes'!$C$2:$D$861,2,FALSE)</f>
        <v>OASDHI/FICA</v>
      </c>
    </row>
    <row r="904" spans="1:25" x14ac:dyDescent="0.25">
      <c r="A904" s="1" t="s">
        <v>8</v>
      </c>
      <c r="B904" s="1" t="s">
        <v>9</v>
      </c>
      <c r="C904" s="1" t="s">
        <v>10</v>
      </c>
      <c r="D904" s="1" t="s">
        <v>11</v>
      </c>
      <c r="E904" s="1" t="s">
        <v>193</v>
      </c>
      <c r="F904" s="1" t="s">
        <v>12</v>
      </c>
      <c r="G904" s="1" t="s">
        <v>30</v>
      </c>
      <c r="H904" s="1" t="s">
        <v>153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3.83</v>
      </c>
      <c r="R904" s="3">
        <v>0</v>
      </c>
      <c r="S904" s="3">
        <v>-3.83</v>
      </c>
      <c r="T904" s="6">
        <f t="shared" si="42"/>
        <v>0</v>
      </c>
      <c r="U904" s="6">
        <f t="shared" si="43"/>
        <v>0</v>
      </c>
      <c r="V904" s="9">
        <f t="shared" si="44"/>
        <v>3000</v>
      </c>
      <c r="W904" s="9">
        <f>MID(Table1[[#This Row],[Object]],1,2)*100</f>
        <v>3300</v>
      </c>
      <c r="X904" s="6" t="str">
        <f>VLOOKUP(Table1[[#This Row],[Program]],Program!$A$2:$B$269,2,FALSE)</f>
        <v>BOOKSTORE</v>
      </c>
      <c r="Y904" s="6" t="str">
        <f>VLOOKUP(Table1[[#This Row],[2-Digit Object Code]],'Object Codes'!$C$2:$D$861,2,FALSE)</f>
        <v>OASDHI/FICA</v>
      </c>
    </row>
    <row r="905" spans="1:25" x14ac:dyDescent="0.25">
      <c r="A905" s="1" t="s">
        <v>8</v>
      </c>
      <c r="B905" s="1" t="s">
        <v>9</v>
      </c>
      <c r="C905" s="1" t="s">
        <v>10</v>
      </c>
      <c r="D905" s="1" t="s">
        <v>11</v>
      </c>
      <c r="E905" s="1" t="s">
        <v>193</v>
      </c>
      <c r="F905" s="1" t="s">
        <v>12</v>
      </c>
      <c r="G905" s="1" t="s">
        <v>41</v>
      </c>
      <c r="H905" s="1" t="s">
        <v>153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0.13</v>
      </c>
      <c r="R905" s="3">
        <v>0</v>
      </c>
      <c r="S905" s="3">
        <v>-0.13</v>
      </c>
      <c r="T905" s="6">
        <f t="shared" si="42"/>
        <v>0</v>
      </c>
      <c r="U905" s="6">
        <f t="shared" si="43"/>
        <v>0</v>
      </c>
      <c r="V905" s="9">
        <f t="shared" si="44"/>
        <v>3000</v>
      </c>
      <c r="W905" s="9">
        <f>MID(Table1[[#This Row],[Object]],1,2)*100</f>
        <v>3500</v>
      </c>
      <c r="X905" s="6" t="str">
        <f>VLOOKUP(Table1[[#This Row],[Program]],Program!$A$2:$B$269,2,FALSE)</f>
        <v>BOOKSTORE</v>
      </c>
      <c r="Y905" s="6" t="str">
        <f>VLOOKUP(Table1[[#This Row],[2-Digit Object Code]],'Object Codes'!$C$2:$D$861,2,FALSE)</f>
        <v>STATE UNEMPLOYMENT INSURANCE</v>
      </c>
    </row>
    <row r="906" spans="1:25" x14ac:dyDescent="0.25">
      <c r="A906" s="1" t="s">
        <v>8</v>
      </c>
      <c r="B906" s="1" t="s">
        <v>9</v>
      </c>
      <c r="C906" s="1" t="s">
        <v>10</v>
      </c>
      <c r="D906" s="1" t="s">
        <v>11</v>
      </c>
      <c r="E906" s="1" t="s">
        <v>194</v>
      </c>
      <c r="F906" s="1" t="s">
        <v>12</v>
      </c>
      <c r="G906" s="1" t="s">
        <v>195</v>
      </c>
      <c r="H906" s="1" t="s">
        <v>12</v>
      </c>
      <c r="I906" s="3">
        <v>-200000</v>
      </c>
      <c r="J906" s="3">
        <v>0</v>
      </c>
      <c r="K906" s="3">
        <v>-200000</v>
      </c>
      <c r="L906" s="3">
        <v>0</v>
      </c>
      <c r="M906" s="3">
        <v>-200000</v>
      </c>
      <c r="N906" s="3">
        <v>-150000</v>
      </c>
      <c r="O906" s="3">
        <v>0</v>
      </c>
      <c r="P906" s="3">
        <v>-150000</v>
      </c>
      <c r="Q906" s="3">
        <v>0</v>
      </c>
      <c r="R906" s="3">
        <v>0</v>
      </c>
      <c r="S906" s="3">
        <v>-150000</v>
      </c>
      <c r="T906" s="6">
        <f t="shared" si="42"/>
        <v>50000</v>
      </c>
      <c r="U906" s="6">
        <f t="shared" si="43"/>
        <v>-150000</v>
      </c>
      <c r="V906" s="9">
        <f t="shared" si="44"/>
        <v>2000</v>
      </c>
      <c r="W906" s="9">
        <f>MID(Table1[[#This Row],[Object]],1,2)*100</f>
        <v>2100</v>
      </c>
      <c r="X906" s="6" t="str">
        <f>VLOOKUP(Table1[[#This Row],[Program]],Program!$A$2:$B$269,2,FALSE)</f>
        <v>BUDGET SAVINGS</v>
      </c>
      <c r="Y906" s="6" t="str">
        <f>VLOOKUP(Table1[[#This Row],[2-Digit Object Code]],'Object Codes'!$C$2:$D$861,2,FALSE)</f>
        <v>CLASSIFIED MANAGERS-NON-INSTRU</v>
      </c>
    </row>
    <row r="907" spans="1:25" x14ac:dyDescent="0.25">
      <c r="A907" s="1" t="s">
        <v>8</v>
      </c>
      <c r="B907" s="1" t="s">
        <v>9</v>
      </c>
      <c r="C907" s="1" t="s">
        <v>10</v>
      </c>
      <c r="D907" s="1" t="s">
        <v>11</v>
      </c>
      <c r="E907" s="1" t="s">
        <v>194</v>
      </c>
      <c r="F907" s="1" t="s">
        <v>12</v>
      </c>
      <c r="G907" s="1" t="s">
        <v>57</v>
      </c>
      <c r="H907" s="1" t="s">
        <v>12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-9000</v>
      </c>
      <c r="O907" s="3">
        <v>0</v>
      </c>
      <c r="P907" s="3">
        <v>-9000</v>
      </c>
      <c r="Q907" s="3">
        <v>0</v>
      </c>
      <c r="R907" s="3">
        <v>0</v>
      </c>
      <c r="S907" s="3">
        <v>-9000</v>
      </c>
      <c r="T907" s="6">
        <f t="shared" si="42"/>
        <v>-9000</v>
      </c>
      <c r="U907" s="6">
        <f t="shared" si="43"/>
        <v>-9000</v>
      </c>
      <c r="V907" s="9">
        <f t="shared" si="44"/>
        <v>5000</v>
      </c>
      <c r="W907" s="9">
        <f>MID(Table1[[#This Row],[Object]],1,2)*100</f>
        <v>5100</v>
      </c>
      <c r="X907" s="6" t="str">
        <f>VLOOKUP(Table1[[#This Row],[Program]],Program!$A$2:$B$269,2,FALSE)</f>
        <v>BUDGET SAVINGS</v>
      </c>
      <c r="Y907" s="6" t="str">
        <f>VLOOKUP(Table1[[#This Row],[2-Digit Object Code]],'Object Codes'!$C$2:$D$861,2,FALSE)</f>
        <v>PERSON&amp;CONSULTANT SVC-DIST USE</v>
      </c>
    </row>
    <row r="908" spans="1:25" x14ac:dyDescent="0.25">
      <c r="A908" s="5"/>
      <c r="B908" s="5"/>
      <c r="C908" s="5"/>
      <c r="D908" s="5"/>
      <c r="E908" s="5"/>
      <c r="F908" s="5"/>
      <c r="G908" s="5"/>
      <c r="H908" s="5"/>
      <c r="I908" s="7">
        <f>SUBTOTAL(109,Table1[FY 13-14 Original Budget])</f>
        <v>14980056</v>
      </c>
      <c r="J908" s="7">
        <f>SUBTOTAL(109,Table1[FY 13-14 Budget Revisions])</f>
        <v>9140340.0899999999</v>
      </c>
      <c r="K908" s="7">
        <f>SUBTOTAL(109,Table1[FY 13-14 Revised Budget])</f>
        <v>24120396.09</v>
      </c>
      <c r="L908" s="7">
        <f>SUBTOTAL(109,Table1[FY 13-14 Actuals])</f>
        <v>22891518.340000004</v>
      </c>
      <c r="M908" s="7">
        <f>SUBTOTAL(109,Table1[FY 13-14 Variance])</f>
        <v>1228877.7500000007</v>
      </c>
      <c r="N908" s="7">
        <f>SUBTOTAL(109,Table1[FY 14-15 Original Budget])</f>
        <v>15212366.73</v>
      </c>
      <c r="O908" s="7">
        <f>SUBTOTAL(109,Table1[FY 14-15 Budget Revisions])</f>
        <v>-1.4551915228366852E-11</v>
      </c>
      <c r="P908" s="7">
        <f>SUBTOTAL(109,Table1[FY 14-15 Revised Budget])</f>
        <v>15207366.73</v>
      </c>
      <c r="Q908" s="7">
        <f>SUBTOTAL(109,Table1[FY 14-15 Actuals])</f>
        <v>5952390.5400000038</v>
      </c>
      <c r="R908" s="7">
        <f>SUBTOTAL(109,Table1[FY 14-15 Encumbrances])</f>
        <v>1624397.59</v>
      </c>
      <c r="S908" s="7">
        <f>SUBTOTAL(109,Table1[FY 14-15 Variance])</f>
        <v>7635578.6000000006</v>
      </c>
      <c r="T908" s="7">
        <f>SUBTOTAL(109,Table1[FY 13-14 Budget vs FY 14-15 Budget])</f>
        <v>232310.73000000045</v>
      </c>
      <c r="U908" s="7">
        <f>SUBTOTAL(109,Table1[FY 13-14 Actuals vs FY 14-15 Budget])</f>
        <v>-7679151.6099999994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9"/>
  <sheetViews>
    <sheetView topLeftCell="A216" workbookViewId="0">
      <selection activeCell="B111" sqref="B111"/>
    </sheetView>
  </sheetViews>
  <sheetFormatPr defaultColWidth="9.140625" defaultRowHeight="15" x14ac:dyDescent="0.25"/>
  <cols>
    <col min="1" max="1" width="8.7109375" style="33" customWidth="1"/>
    <col min="2" max="2" width="50.7109375" style="28" customWidth="1"/>
    <col min="3" max="16384" width="9.140625" style="28"/>
  </cols>
  <sheetData>
    <row r="1" spans="1:2" ht="15.75" thickBot="1" x14ac:dyDescent="0.3">
      <c r="A1" s="26" t="s">
        <v>218</v>
      </c>
      <c r="B1" s="27" t="s">
        <v>219</v>
      </c>
    </row>
    <row r="2" spans="1:2" x14ac:dyDescent="0.25">
      <c r="A2" s="29" t="s">
        <v>12</v>
      </c>
      <c r="B2" s="30" t="s">
        <v>220</v>
      </c>
    </row>
    <row r="3" spans="1:2" x14ac:dyDescent="0.25">
      <c r="A3" s="31" t="s">
        <v>221</v>
      </c>
      <c r="B3" s="32" t="s">
        <v>222</v>
      </c>
    </row>
    <row r="4" spans="1:2" x14ac:dyDescent="0.25">
      <c r="A4" s="29" t="s">
        <v>223</v>
      </c>
      <c r="B4" s="30" t="s">
        <v>224</v>
      </c>
    </row>
    <row r="5" spans="1:2" x14ac:dyDescent="0.25">
      <c r="A5" s="31" t="s">
        <v>225</v>
      </c>
      <c r="B5" s="32" t="s">
        <v>226</v>
      </c>
    </row>
    <row r="6" spans="1:2" x14ac:dyDescent="0.25">
      <c r="A6" s="29" t="s">
        <v>227</v>
      </c>
      <c r="B6" s="30" t="s">
        <v>228</v>
      </c>
    </row>
    <row r="7" spans="1:2" x14ac:dyDescent="0.25">
      <c r="A7" s="31" t="s">
        <v>229</v>
      </c>
      <c r="B7" s="32" t="s">
        <v>230</v>
      </c>
    </row>
    <row r="8" spans="1:2" x14ac:dyDescent="0.25">
      <c r="A8" s="29" t="s">
        <v>231</v>
      </c>
      <c r="B8" s="30" t="s">
        <v>232</v>
      </c>
    </row>
    <row r="9" spans="1:2" x14ac:dyDescent="0.25">
      <c r="A9" s="31" t="s">
        <v>233</v>
      </c>
      <c r="B9" s="32" t="s">
        <v>234</v>
      </c>
    </row>
    <row r="10" spans="1:2" x14ac:dyDescent="0.25">
      <c r="A10" s="29" t="s">
        <v>235</v>
      </c>
      <c r="B10" s="30" t="s">
        <v>236</v>
      </c>
    </row>
    <row r="11" spans="1:2" x14ac:dyDescent="0.25">
      <c r="A11" s="31" t="s">
        <v>237</v>
      </c>
      <c r="B11" s="32" t="s">
        <v>238</v>
      </c>
    </row>
    <row r="12" spans="1:2" x14ac:dyDescent="0.25">
      <c r="A12" s="29" t="s">
        <v>239</v>
      </c>
      <c r="B12" s="30" t="s">
        <v>240</v>
      </c>
    </row>
    <row r="13" spans="1:2" x14ac:dyDescent="0.25">
      <c r="A13" s="31" t="s">
        <v>241</v>
      </c>
      <c r="B13" s="32" t="s">
        <v>242</v>
      </c>
    </row>
    <row r="14" spans="1:2" x14ac:dyDescent="0.25">
      <c r="A14" s="29" t="s">
        <v>243</v>
      </c>
      <c r="B14" s="30" t="s">
        <v>244</v>
      </c>
    </row>
    <row r="15" spans="1:2" x14ac:dyDescent="0.25">
      <c r="A15" s="31" t="s">
        <v>245</v>
      </c>
      <c r="B15" s="32" t="s">
        <v>246</v>
      </c>
    </row>
    <row r="16" spans="1:2" x14ac:dyDescent="0.25">
      <c r="A16" s="29" t="s">
        <v>247</v>
      </c>
      <c r="B16" s="30" t="s">
        <v>248</v>
      </c>
    </row>
    <row r="17" spans="1:2" x14ac:dyDescent="0.25">
      <c r="A17" s="31" t="s">
        <v>249</v>
      </c>
      <c r="B17" s="32" t="s">
        <v>250</v>
      </c>
    </row>
    <row r="18" spans="1:2" x14ac:dyDescent="0.25">
      <c r="A18" s="29" t="s">
        <v>251</v>
      </c>
      <c r="B18" s="30" t="s">
        <v>252</v>
      </c>
    </row>
    <row r="19" spans="1:2" x14ac:dyDescent="0.25">
      <c r="A19" s="31" t="s">
        <v>253</v>
      </c>
      <c r="B19" s="32" t="s">
        <v>254</v>
      </c>
    </row>
    <row r="20" spans="1:2" x14ac:dyDescent="0.25">
      <c r="A20" s="29" t="s">
        <v>255</v>
      </c>
      <c r="B20" s="30" t="s">
        <v>256</v>
      </c>
    </row>
    <row r="21" spans="1:2" x14ac:dyDescent="0.25">
      <c r="A21" s="31" t="s">
        <v>257</v>
      </c>
      <c r="B21" s="32" t="s">
        <v>258</v>
      </c>
    </row>
    <row r="22" spans="1:2" x14ac:dyDescent="0.25">
      <c r="A22" s="29" t="s">
        <v>259</v>
      </c>
      <c r="B22" s="30" t="s">
        <v>260</v>
      </c>
    </row>
    <row r="23" spans="1:2" x14ac:dyDescent="0.25">
      <c r="A23" s="31" t="s">
        <v>261</v>
      </c>
      <c r="B23" s="32" t="s">
        <v>262</v>
      </c>
    </row>
    <row r="24" spans="1:2" x14ac:dyDescent="0.25">
      <c r="A24" s="29" t="s">
        <v>263</v>
      </c>
      <c r="B24" s="30" t="s">
        <v>264</v>
      </c>
    </row>
    <row r="25" spans="1:2" x14ac:dyDescent="0.25">
      <c r="A25" s="31" t="s">
        <v>265</v>
      </c>
      <c r="B25" s="32" t="s">
        <v>266</v>
      </c>
    </row>
    <row r="26" spans="1:2" x14ac:dyDescent="0.25">
      <c r="A26" s="29" t="s">
        <v>267</v>
      </c>
      <c r="B26" s="30" t="s">
        <v>268</v>
      </c>
    </row>
    <row r="27" spans="1:2" x14ac:dyDescent="0.25">
      <c r="A27" s="31" t="s">
        <v>269</v>
      </c>
      <c r="B27" s="32" t="s">
        <v>270</v>
      </c>
    </row>
    <row r="28" spans="1:2" x14ac:dyDescent="0.25">
      <c r="A28" s="29" t="s">
        <v>271</v>
      </c>
      <c r="B28" s="30" t="s">
        <v>272</v>
      </c>
    </row>
    <row r="29" spans="1:2" x14ac:dyDescent="0.25">
      <c r="A29" s="31" t="s">
        <v>273</v>
      </c>
      <c r="B29" s="32" t="s">
        <v>274</v>
      </c>
    </row>
    <row r="30" spans="1:2" x14ac:dyDescent="0.25">
      <c r="A30" s="29" t="s">
        <v>275</v>
      </c>
      <c r="B30" s="30" t="s">
        <v>276</v>
      </c>
    </row>
    <row r="31" spans="1:2" x14ac:dyDescent="0.25">
      <c r="A31" s="31" t="s">
        <v>277</v>
      </c>
      <c r="B31" s="32" t="s">
        <v>278</v>
      </c>
    </row>
    <row r="32" spans="1:2" x14ac:dyDescent="0.25">
      <c r="A32" s="29" t="s">
        <v>279</v>
      </c>
      <c r="B32" s="30" t="s">
        <v>280</v>
      </c>
    </row>
    <row r="33" spans="1:2" x14ac:dyDescent="0.25">
      <c r="A33" s="31" t="s">
        <v>281</v>
      </c>
      <c r="B33" s="32" t="s">
        <v>282</v>
      </c>
    </row>
    <row r="34" spans="1:2" x14ac:dyDescent="0.25">
      <c r="A34" s="29" t="s">
        <v>283</v>
      </c>
      <c r="B34" s="30" t="s">
        <v>284</v>
      </c>
    </row>
    <row r="35" spans="1:2" x14ac:dyDescent="0.25">
      <c r="A35" s="31" t="s">
        <v>285</v>
      </c>
      <c r="B35" s="32" t="s">
        <v>286</v>
      </c>
    </row>
    <row r="36" spans="1:2" x14ac:dyDescent="0.25">
      <c r="A36" s="29" t="s">
        <v>287</v>
      </c>
      <c r="B36" s="30" t="s">
        <v>288</v>
      </c>
    </row>
    <row r="37" spans="1:2" x14ac:dyDescent="0.25">
      <c r="A37" s="31" t="s">
        <v>289</v>
      </c>
      <c r="B37" s="32" t="s">
        <v>290</v>
      </c>
    </row>
    <row r="38" spans="1:2" x14ac:dyDescent="0.25">
      <c r="A38" s="29" t="s">
        <v>291</v>
      </c>
      <c r="B38" s="30" t="s">
        <v>292</v>
      </c>
    </row>
    <row r="39" spans="1:2" x14ac:dyDescent="0.25">
      <c r="A39" s="31" t="s">
        <v>293</v>
      </c>
      <c r="B39" s="32" t="s">
        <v>294</v>
      </c>
    </row>
    <row r="40" spans="1:2" x14ac:dyDescent="0.25">
      <c r="A40" s="29" t="s">
        <v>295</v>
      </c>
      <c r="B40" s="30" t="s">
        <v>296</v>
      </c>
    </row>
    <row r="41" spans="1:2" x14ac:dyDescent="0.25">
      <c r="A41" s="31" t="s">
        <v>297</v>
      </c>
      <c r="B41" s="32" t="s">
        <v>298</v>
      </c>
    </row>
    <row r="42" spans="1:2" x14ac:dyDescent="0.25">
      <c r="A42" s="29" t="s">
        <v>299</v>
      </c>
      <c r="B42" s="30" t="s">
        <v>300</v>
      </c>
    </row>
    <row r="43" spans="1:2" x14ac:dyDescent="0.25">
      <c r="A43" s="31" t="s">
        <v>301</v>
      </c>
      <c r="B43" s="32" t="s">
        <v>302</v>
      </c>
    </row>
    <row r="44" spans="1:2" x14ac:dyDescent="0.25">
      <c r="A44" s="29" t="s">
        <v>303</v>
      </c>
      <c r="B44" s="30" t="s">
        <v>304</v>
      </c>
    </row>
    <row r="45" spans="1:2" x14ac:dyDescent="0.25">
      <c r="A45" s="31" t="s">
        <v>305</v>
      </c>
      <c r="B45" s="32" t="s">
        <v>306</v>
      </c>
    </row>
    <row r="46" spans="1:2" x14ac:dyDescent="0.25">
      <c r="A46" s="29" t="s">
        <v>307</v>
      </c>
      <c r="B46" s="30" t="s">
        <v>308</v>
      </c>
    </row>
    <row r="47" spans="1:2" x14ac:dyDescent="0.25">
      <c r="A47" s="31" t="s">
        <v>309</v>
      </c>
      <c r="B47" s="32" t="s">
        <v>310</v>
      </c>
    </row>
    <row r="48" spans="1:2" x14ac:dyDescent="0.25">
      <c r="A48" s="29" t="s">
        <v>311</v>
      </c>
      <c r="B48" s="30" t="s">
        <v>312</v>
      </c>
    </row>
    <row r="49" spans="1:2" x14ac:dyDescent="0.25">
      <c r="A49" s="31" t="s">
        <v>313</v>
      </c>
      <c r="B49" s="32" t="s">
        <v>314</v>
      </c>
    </row>
    <row r="50" spans="1:2" x14ac:dyDescent="0.25">
      <c r="A50" s="29" t="s">
        <v>315</v>
      </c>
      <c r="B50" s="30" t="s">
        <v>316</v>
      </c>
    </row>
    <row r="51" spans="1:2" x14ac:dyDescent="0.25">
      <c r="A51" s="31" t="s">
        <v>317</v>
      </c>
      <c r="B51" s="32" t="s">
        <v>318</v>
      </c>
    </row>
    <row r="52" spans="1:2" x14ac:dyDescent="0.25">
      <c r="A52" s="29" t="s">
        <v>319</v>
      </c>
      <c r="B52" s="30" t="s">
        <v>320</v>
      </c>
    </row>
    <row r="53" spans="1:2" x14ac:dyDescent="0.25">
      <c r="A53" s="31" t="s">
        <v>321</v>
      </c>
      <c r="B53" s="32" t="s">
        <v>322</v>
      </c>
    </row>
    <row r="54" spans="1:2" x14ac:dyDescent="0.25">
      <c r="A54" s="29" t="s">
        <v>323</v>
      </c>
      <c r="B54" s="30" t="s">
        <v>324</v>
      </c>
    </row>
    <row r="55" spans="1:2" x14ac:dyDescent="0.25">
      <c r="A55" s="31" t="s">
        <v>325</v>
      </c>
      <c r="B55" s="32" t="s">
        <v>326</v>
      </c>
    </row>
    <row r="56" spans="1:2" x14ac:dyDescent="0.25">
      <c r="A56" s="29" t="s">
        <v>327</v>
      </c>
      <c r="B56" s="30" t="s">
        <v>328</v>
      </c>
    </row>
    <row r="57" spans="1:2" x14ac:dyDescent="0.25">
      <c r="A57" s="31" t="s">
        <v>329</v>
      </c>
      <c r="B57" s="32" t="s">
        <v>330</v>
      </c>
    </row>
    <row r="58" spans="1:2" x14ac:dyDescent="0.25">
      <c r="A58" s="29" t="s">
        <v>331</v>
      </c>
      <c r="B58" s="30" t="s">
        <v>332</v>
      </c>
    </row>
    <row r="59" spans="1:2" x14ac:dyDescent="0.25">
      <c r="A59" s="31" t="s">
        <v>333</v>
      </c>
      <c r="B59" s="32" t="s">
        <v>334</v>
      </c>
    </row>
    <row r="60" spans="1:2" x14ac:dyDescent="0.25">
      <c r="A60" s="29" t="s">
        <v>335</v>
      </c>
      <c r="B60" s="30" t="s">
        <v>336</v>
      </c>
    </row>
    <row r="61" spans="1:2" x14ac:dyDescent="0.25">
      <c r="A61" s="31" t="s">
        <v>337</v>
      </c>
      <c r="B61" s="32" t="s">
        <v>338</v>
      </c>
    </row>
    <row r="62" spans="1:2" x14ac:dyDescent="0.25">
      <c r="A62" s="29" t="s">
        <v>339</v>
      </c>
      <c r="B62" s="30" t="s">
        <v>340</v>
      </c>
    </row>
    <row r="63" spans="1:2" x14ac:dyDescent="0.25">
      <c r="A63" s="31" t="s">
        <v>341</v>
      </c>
      <c r="B63" s="32" t="s">
        <v>342</v>
      </c>
    </row>
    <row r="64" spans="1:2" x14ac:dyDescent="0.25">
      <c r="A64" s="29" t="s">
        <v>343</v>
      </c>
      <c r="B64" s="30" t="s">
        <v>344</v>
      </c>
    </row>
    <row r="65" spans="1:2" x14ac:dyDescent="0.25">
      <c r="A65" s="31" t="s">
        <v>345</v>
      </c>
      <c r="B65" s="32" t="s">
        <v>346</v>
      </c>
    </row>
    <row r="66" spans="1:2" x14ac:dyDescent="0.25">
      <c r="A66" s="29" t="s">
        <v>347</v>
      </c>
      <c r="B66" s="30" t="s">
        <v>348</v>
      </c>
    </row>
    <row r="67" spans="1:2" x14ac:dyDescent="0.25">
      <c r="A67" s="31" t="s">
        <v>349</v>
      </c>
      <c r="B67" s="32" t="s">
        <v>350</v>
      </c>
    </row>
    <row r="68" spans="1:2" x14ac:dyDescent="0.25">
      <c r="A68" s="29" t="s">
        <v>351</v>
      </c>
      <c r="B68" s="30" t="s">
        <v>352</v>
      </c>
    </row>
    <row r="69" spans="1:2" x14ac:dyDescent="0.25">
      <c r="A69" s="31" t="s">
        <v>353</v>
      </c>
      <c r="B69" s="32" t="s">
        <v>354</v>
      </c>
    </row>
    <row r="70" spans="1:2" x14ac:dyDescent="0.25">
      <c r="A70" s="29" t="s">
        <v>355</v>
      </c>
      <c r="B70" s="30" t="s">
        <v>356</v>
      </c>
    </row>
    <row r="71" spans="1:2" x14ac:dyDescent="0.25">
      <c r="A71" s="31" t="s">
        <v>357</v>
      </c>
      <c r="B71" s="32" t="s">
        <v>358</v>
      </c>
    </row>
    <row r="72" spans="1:2" x14ac:dyDescent="0.25">
      <c r="A72" s="29" t="s">
        <v>359</v>
      </c>
      <c r="B72" s="30" t="s">
        <v>360</v>
      </c>
    </row>
    <row r="73" spans="1:2" x14ac:dyDescent="0.25">
      <c r="A73" s="31" t="s">
        <v>361</v>
      </c>
      <c r="B73" s="32" t="s">
        <v>362</v>
      </c>
    </row>
    <row r="74" spans="1:2" x14ac:dyDescent="0.25">
      <c r="A74" s="29" t="s">
        <v>363</v>
      </c>
      <c r="B74" s="30" t="s">
        <v>364</v>
      </c>
    </row>
    <row r="75" spans="1:2" x14ac:dyDescent="0.25">
      <c r="A75" s="31" t="s">
        <v>365</v>
      </c>
      <c r="B75" s="32" t="s">
        <v>366</v>
      </c>
    </row>
    <row r="76" spans="1:2" x14ac:dyDescent="0.25">
      <c r="A76" s="29" t="s">
        <v>367</v>
      </c>
      <c r="B76" s="30" t="s">
        <v>368</v>
      </c>
    </row>
    <row r="77" spans="1:2" x14ac:dyDescent="0.25">
      <c r="A77" s="31" t="s">
        <v>369</v>
      </c>
      <c r="B77" s="32" t="s">
        <v>370</v>
      </c>
    </row>
    <row r="78" spans="1:2" x14ac:dyDescent="0.25">
      <c r="A78" s="29" t="s">
        <v>371</v>
      </c>
      <c r="B78" s="30" t="s">
        <v>372</v>
      </c>
    </row>
    <row r="79" spans="1:2" x14ac:dyDescent="0.25">
      <c r="A79" s="31" t="s">
        <v>373</v>
      </c>
      <c r="B79" s="32" t="s">
        <v>374</v>
      </c>
    </row>
    <row r="80" spans="1:2" x14ac:dyDescent="0.25">
      <c r="A80" s="29" t="s">
        <v>375</v>
      </c>
      <c r="B80" s="30" t="s">
        <v>376</v>
      </c>
    </row>
    <row r="81" spans="1:2" x14ac:dyDescent="0.25">
      <c r="A81" s="31" t="s">
        <v>377</v>
      </c>
      <c r="B81" s="32" t="s">
        <v>378</v>
      </c>
    </row>
    <row r="82" spans="1:2" x14ac:dyDescent="0.25">
      <c r="A82" s="29" t="s">
        <v>379</v>
      </c>
      <c r="B82" s="30" t="s">
        <v>380</v>
      </c>
    </row>
    <row r="83" spans="1:2" x14ac:dyDescent="0.25">
      <c r="A83" s="31" t="s">
        <v>381</v>
      </c>
      <c r="B83" s="32" t="s">
        <v>382</v>
      </c>
    </row>
    <row r="84" spans="1:2" x14ac:dyDescent="0.25">
      <c r="A84" s="29" t="s">
        <v>383</v>
      </c>
      <c r="B84" s="30" t="s">
        <v>384</v>
      </c>
    </row>
    <row r="85" spans="1:2" x14ac:dyDescent="0.25">
      <c r="A85" s="31" t="s">
        <v>385</v>
      </c>
      <c r="B85" s="32" t="s">
        <v>386</v>
      </c>
    </row>
    <row r="86" spans="1:2" x14ac:dyDescent="0.25">
      <c r="A86" s="29" t="s">
        <v>387</v>
      </c>
      <c r="B86" s="30" t="s">
        <v>388</v>
      </c>
    </row>
    <row r="87" spans="1:2" x14ac:dyDescent="0.25">
      <c r="A87" s="31" t="s">
        <v>389</v>
      </c>
      <c r="B87" s="32" t="s">
        <v>390</v>
      </c>
    </row>
    <row r="88" spans="1:2" x14ac:dyDescent="0.25">
      <c r="A88" s="29" t="s">
        <v>391</v>
      </c>
      <c r="B88" s="30" t="s">
        <v>392</v>
      </c>
    </row>
    <row r="89" spans="1:2" x14ac:dyDescent="0.25">
      <c r="A89" s="31" t="s">
        <v>393</v>
      </c>
      <c r="B89" s="32" t="s">
        <v>394</v>
      </c>
    </row>
    <row r="90" spans="1:2" x14ac:dyDescent="0.25">
      <c r="A90" s="29" t="s">
        <v>395</v>
      </c>
      <c r="B90" s="30" t="s">
        <v>396</v>
      </c>
    </row>
    <row r="91" spans="1:2" x14ac:dyDescent="0.25">
      <c r="A91" s="31" t="s">
        <v>397</v>
      </c>
      <c r="B91" s="32" t="s">
        <v>398</v>
      </c>
    </row>
    <row r="92" spans="1:2" x14ac:dyDescent="0.25">
      <c r="A92" s="29" t="s">
        <v>399</v>
      </c>
      <c r="B92" s="30" t="s">
        <v>400</v>
      </c>
    </row>
    <row r="93" spans="1:2" x14ac:dyDescent="0.25">
      <c r="A93" s="31" t="s">
        <v>401</v>
      </c>
      <c r="B93" s="32" t="s">
        <v>402</v>
      </c>
    </row>
    <row r="94" spans="1:2" x14ac:dyDescent="0.25">
      <c r="A94" s="29" t="s">
        <v>403</v>
      </c>
      <c r="B94" s="30" t="s">
        <v>404</v>
      </c>
    </row>
    <row r="95" spans="1:2" x14ac:dyDescent="0.25">
      <c r="A95" s="31" t="s">
        <v>405</v>
      </c>
      <c r="B95" s="32" t="s">
        <v>406</v>
      </c>
    </row>
    <row r="96" spans="1:2" x14ac:dyDescent="0.25">
      <c r="A96" s="29" t="s">
        <v>407</v>
      </c>
      <c r="B96" s="30" t="s">
        <v>408</v>
      </c>
    </row>
    <row r="97" spans="1:2" x14ac:dyDescent="0.25">
      <c r="A97" s="31" t="s">
        <v>409</v>
      </c>
      <c r="B97" s="32" t="s">
        <v>410</v>
      </c>
    </row>
    <row r="98" spans="1:2" x14ac:dyDescent="0.25">
      <c r="A98" s="29" t="s">
        <v>411</v>
      </c>
      <c r="B98" s="30" t="s">
        <v>412</v>
      </c>
    </row>
    <row r="99" spans="1:2" x14ac:dyDescent="0.25">
      <c r="A99" s="31" t="s">
        <v>413</v>
      </c>
      <c r="B99" s="32" t="s">
        <v>414</v>
      </c>
    </row>
    <row r="100" spans="1:2" x14ac:dyDescent="0.25">
      <c r="A100" s="29" t="s">
        <v>415</v>
      </c>
      <c r="B100" s="30" t="s">
        <v>416</v>
      </c>
    </row>
    <row r="101" spans="1:2" x14ac:dyDescent="0.25">
      <c r="A101" s="31" t="s">
        <v>417</v>
      </c>
      <c r="B101" s="32" t="s">
        <v>418</v>
      </c>
    </row>
    <row r="102" spans="1:2" x14ac:dyDescent="0.25">
      <c r="A102" s="29" t="s">
        <v>419</v>
      </c>
      <c r="B102" s="30" t="s">
        <v>420</v>
      </c>
    </row>
    <row r="103" spans="1:2" x14ac:dyDescent="0.25">
      <c r="A103" s="31" t="s">
        <v>421</v>
      </c>
      <c r="B103" s="32" t="s">
        <v>422</v>
      </c>
    </row>
    <row r="104" spans="1:2" x14ac:dyDescent="0.25">
      <c r="A104" s="29" t="s">
        <v>423</v>
      </c>
      <c r="B104" s="30" t="s">
        <v>424</v>
      </c>
    </row>
    <row r="105" spans="1:2" x14ac:dyDescent="0.25">
      <c r="A105" s="31" t="s">
        <v>425</v>
      </c>
      <c r="B105" s="32" t="s">
        <v>426</v>
      </c>
    </row>
    <row r="106" spans="1:2" x14ac:dyDescent="0.25">
      <c r="A106" s="29" t="s">
        <v>427</v>
      </c>
      <c r="B106" s="30" t="s">
        <v>428</v>
      </c>
    </row>
    <row r="107" spans="1:2" x14ac:dyDescent="0.25">
      <c r="A107" s="31" t="s">
        <v>429</v>
      </c>
      <c r="B107" s="32" t="s">
        <v>430</v>
      </c>
    </row>
    <row r="108" spans="1:2" x14ac:dyDescent="0.25">
      <c r="A108" s="29" t="s">
        <v>431</v>
      </c>
      <c r="B108" s="30" t="s">
        <v>432</v>
      </c>
    </row>
    <row r="109" spans="1:2" x14ac:dyDescent="0.25">
      <c r="A109" s="31" t="s">
        <v>433</v>
      </c>
      <c r="B109" s="32" t="s">
        <v>434</v>
      </c>
    </row>
    <row r="110" spans="1:2" x14ac:dyDescent="0.25">
      <c r="A110" s="29" t="s">
        <v>435</v>
      </c>
      <c r="B110" s="30" t="s">
        <v>436</v>
      </c>
    </row>
    <row r="111" spans="1:2" x14ac:dyDescent="0.25">
      <c r="A111" s="31" t="s">
        <v>437</v>
      </c>
      <c r="B111" s="32" t="s">
        <v>438</v>
      </c>
    </row>
    <row r="112" spans="1:2" x14ac:dyDescent="0.25">
      <c r="A112" s="29" t="s">
        <v>439</v>
      </c>
      <c r="B112" s="30" t="s">
        <v>440</v>
      </c>
    </row>
    <row r="113" spans="1:2" x14ac:dyDescent="0.25">
      <c r="A113" s="31" t="s">
        <v>441</v>
      </c>
      <c r="B113" s="32" t="s">
        <v>442</v>
      </c>
    </row>
    <row r="114" spans="1:2" x14ac:dyDescent="0.25">
      <c r="A114" s="29" t="s">
        <v>443</v>
      </c>
      <c r="B114" s="30" t="s">
        <v>444</v>
      </c>
    </row>
    <row r="115" spans="1:2" x14ac:dyDescent="0.25">
      <c r="A115" s="31" t="s">
        <v>445</v>
      </c>
      <c r="B115" s="32" t="s">
        <v>446</v>
      </c>
    </row>
    <row r="116" spans="1:2" x14ac:dyDescent="0.25">
      <c r="A116" s="29" t="s">
        <v>447</v>
      </c>
      <c r="B116" s="30" t="s">
        <v>448</v>
      </c>
    </row>
    <row r="117" spans="1:2" x14ac:dyDescent="0.25">
      <c r="A117" s="31" t="s">
        <v>449</v>
      </c>
      <c r="B117" s="32" t="s">
        <v>450</v>
      </c>
    </row>
    <row r="118" spans="1:2" x14ac:dyDescent="0.25">
      <c r="A118" s="29" t="s">
        <v>451</v>
      </c>
      <c r="B118" s="30" t="s">
        <v>452</v>
      </c>
    </row>
    <row r="119" spans="1:2" x14ac:dyDescent="0.25">
      <c r="A119" s="31" t="s">
        <v>453</v>
      </c>
      <c r="B119" s="32" t="s">
        <v>454</v>
      </c>
    </row>
    <row r="120" spans="1:2" x14ac:dyDescent="0.25">
      <c r="A120" s="29" t="s">
        <v>455</v>
      </c>
      <c r="B120" s="30" t="s">
        <v>456</v>
      </c>
    </row>
    <row r="121" spans="1:2" x14ac:dyDescent="0.25">
      <c r="A121" s="31" t="s">
        <v>457</v>
      </c>
      <c r="B121" s="32" t="s">
        <v>458</v>
      </c>
    </row>
    <row r="122" spans="1:2" x14ac:dyDescent="0.25">
      <c r="A122" s="29" t="s">
        <v>459</v>
      </c>
      <c r="B122" s="30" t="s">
        <v>460</v>
      </c>
    </row>
    <row r="123" spans="1:2" x14ac:dyDescent="0.25">
      <c r="A123" s="31" t="s">
        <v>461</v>
      </c>
      <c r="B123" s="32" t="s">
        <v>462</v>
      </c>
    </row>
    <row r="124" spans="1:2" x14ac:dyDescent="0.25">
      <c r="A124" s="29" t="s">
        <v>463</v>
      </c>
      <c r="B124" s="30" t="s">
        <v>464</v>
      </c>
    </row>
    <row r="125" spans="1:2" x14ac:dyDescent="0.25">
      <c r="A125" s="31" t="s">
        <v>465</v>
      </c>
      <c r="B125" s="32" t="s">
        <v>466</v>
      </c>
    </row>
    <row r="126" spans="1:2" x14ac:dyDescent="0.25">
      <c r="A126" s="29" t="s">
        <v>467</v>
      </c>
      <c r="B126" s="30" t="s">
        <v>468</v>
      </c>
    </row>
    <row r="127" spans="1:2" x14ac:dyDescent="0.25">
      <c r="A127" s="31" t="s">
        <v>469</v>
      </c>
      <c r="B127" s="32" t="s">
        <v>470</v>
      </c>
    </row>
    <row r="128" spans="1:2" x14ac:dyDescent="0.25">
      <c r="A128" s="29" t="s">
        <v>471</v>
      </c>
      <c r="B128" s="30" t="s">
        <v>472</v>
      </c>
    </row>
    <row r="129" spans="1:2" x14ac:dyDescent="0.25">
      <c r="A129" s="31" t="s">
        <v>473</v>
      </c>
      <c r="B129" s="32" t="s">
        <v>474</v>
      </c>
    </row>
    <row r="130" spans="1:2" x14ac:dyDescent="0.25">
      <c r="A130" s="29" t="s">
        <v>475</v>
      </c>
      <c r="B130" s="30" t="s">
        <v>476</v>
      </c>
    </row>
    <row r="131" spans="1:2" x14ac:dyDescent="0.25">
      <c r="A131" s="31" t="s">
        <v>15</v>
      </c>
      <c r="B131" s="32" t="s">
        <v>477</v>
      </c>
    </row>
    <row r="132" spans="1:2" x14ac:dyDescent="0.25">
      <c r="A132" s="29" t="s">
        <v>478</v>
      </c>
      <c r="B132" s="30" t="s">
        <v>479</v>
      </c>
    </row>
    <row r="133" spans="1:2" x14ac:dyDescent="0.25">
      <c r="A133" s="31" t="s">
        <v>480</v>
      </c>
      <c r="B133" s="32" t="s">
        <v>481</v>
      </c>
    </row>
    <row r="134" spans="1:2" x14ac:dyDescent="0.25">
      <c r="A134" s="29" t="s">
        <v>482</v>
      </c>
      <c r="B134" s="30" t="s">
        <v>483</v>
      </c>
    </row>
    <row r="135" spans="1:2" x14ac:dyDescent="0.25">
      <c r="A135" s="31" t="s">
        <v>484</v>
      </c>
      <c r="B135" s="32" t="s">
        <v>485</v>
      </c>
    </row>
    <row r="136" spans="1:2" x14ac:dyDescent="0.25">
      <c r="A136" s="29" t="s">
        <v>486</v>
      </c>
      <c r="B136" s="30" t="s">
        <v>487</v>
      </c>
    </row>
    <row r="137" spans="1:2" x14ac:dyDescent="0.25">
      <c r="A137" s="31" t="s">
        <v>488</v>
      </c>
      <c r="B137" s="32" t="s">
        <v>489</v>
      </c>
    </row>
    <row r="138" spans="1:2" x14ac:dyDescent="0.25">
      <c r="A138" s="29" t="s">
        <v>72</v>
      </c>
      <c r="B138" s="30" t="s">
        <v>490</v>
      </c>
    </row>
    <row r="139" spans="1:2" x14ac:dyDescent="0.25">
      <c r="A139" s="31" t="s">
        <v>491</v>
      </c>
      <c r="B139" s="32" t="s">
        <v>492</v>
      </c>
    </row>
    <row r="140" spans="1:2" x14ac:dyDescent="0.25">
      <c r="A140" s="29" t="s">
        <v>493</v>
      </c>
      <c r="B140" s="30" t="s">
        <v>494</v>
      </c>
    </row>
    <row r="141" spans="1:2" x14ac:dyDescent="0.25">
      <c r="A141" s="31" t="s">
        <v>495</v>
      </c>
      <c r="B141" s="32" t="s">
        <v>496</v>
      </c>
    </row>
    <row r="142" spans="1:2" x14ac:dyDescent="0.25">
      <c r="A142" s="29" t="s">
        <v>497</v>
      </c>
      <c r="B142" s="30" t="s">
        <v>498</v>
      </c>
    </row>
    <row r="143" spans="1:2" x14ac:dyDescent="0.25">
      <c r="A143" s="31" t="s">
        <v>75</v>
      </c>
      <c r="B143" s="32" t="s">
        <v>499</v>
      </c>
    </row>
    <row r="144" spans="1:2" x14ac:dyDescent="0.25">
      <c r="A144" s="29" t="s">
        <v>500</v>
      </c>
      <c r="B144" s="30" t="s">
        <v>501</v>
      </c>
    </row>
    <row r="145" spans="1:2" x14ac:dyDescent="0.25">
      <c r="A145" s="31" t="s">
        <v>502</v>
      </c>
      <c r="B145" s="32" t="s">
        <v>503</v>
      </c>
    </row>
    <row r="146" spans="1:2" x14ac:dyDescent="0.25">
      <c r="A146" s="29" t="s">
        <v>504</v>
      </c>
      <c r="B146" s="30" t="s">
        <v>505</v>
      </c>
    </row>
    <row r="147" spans="1:2" x14ac:dyDescent="0.25">
      <c r="A147" s="31" t="s">
        <v>506</v>
      </c>
      <c r="B147" s="32" t="s">
        <v>507</v>
      </c>
    </row>
    <row r="148" spans="1:2" x14ac:dyDescent="0.25">
      <c r="A148" s="29" t="s">
        <v>508</v>
      </c>
      <c r="B148" s="30" t="s">
        <v>509</v>
      </c>
    </row>
    <row r="149" spans="1:2" x14ac:dyDescent="0.25">
      <c r="A149" s="31" t="s">
        <v>510</v>
      </c>
      <c r="B149" s="32" t="s">
        <v>511</v>
      </c>
    </row>
    <row r="150" spans="1:2" x14ac:dyDescent="0.25">
      <c r="A150" s="29" t="s">
        <v>512</v>
      </c>
      <c r="B150" s="30" t="s">
        <v>513</v>
      </c>
    </row>
    <row r="151" spans="1:2" x14ac:dyDescent="0.25">
      <c r="A151" s="31" t="s">
        <v>514</v>
      </c>
      <c r="B151" s="32" t="s">
        <v>515</v>
      </c>
    </row>
    <row r="152" spans="1:2" x14ac:dyDescent="0.25">
      <c r="A152" s="29" t="s">
        <v>516</v>
      </c>
      <c r="B152" s="30" t="s">
        <v>517</v>
      </c>
    </row>
    <row r="153" spans="1:2" x14ac:dyDescent="0.25">
      <c r="A153" s="31" t="s">
        <v>518</v>
      </c>
      <c r="B153" s="32" t="s">
        <v>519</v>
      </c>
    </row>
    <row r="154" spans="1:2" x14ac:dyDescent="0.25">
      <c r="A154" s="29" t="s">
        <v>520</v>
      </c>
      <c r="B154" s="30" t="s">
        <v>521</v>
      </c>
    </row>
    <row r="155" spans="1:2" x14ac:dyDescent="0.25">
      <c r="A155" s="31" t="s">
        <v>88</v>
      </c>
      <c r="B155" s="32" t="s">
        <v>522</v>
      </c>
    </row>
    <row r="156" spans="1:2" x14ac:dyDescent="0.25">
      <c r="A156" s="29" t="s">
        <v>523</v>
      </c>
      <c r="B156" s="30" t="s">
        <v>524</v>
      </c>
    </row>
    <row r="157" spans="1:2" x14ac:dyDescent="0.25">
      <c r="A157" s="31" t="s">
        <v>525</v>
      </c>
      <c r="B157" s="32" t="s">
        <v>526</v>
      </c>
    </row>
    <row r="158" spans="1:2" x14ac:dyDescent="0.25">
      <c r="A158" s="29" t="s">
        <v>527</v>
      </c>
      <c r="B158" s="30" t="s">
        <v>528</v>
      </c>
    </row>
    <row r="159" spans="1:2" x14ac:dyDescent="0.25">
      <c r="A159" s="31" t="s">
        <v>529</v>
      </c>
      <c r="B159" s="32" t="s">
        <v>530</v>
      </c>
    </row>
    <row r="160" spans="1:2" x14ac:dyDescent="0.25">
      <c r="A160" s="29" t="s">
        <v>531</v>
      </c>
      <c r="B160" s="30" t="s">
        <v>528</v>
      </c>
    </row>
    <row r="161" spans="1:2" x14ac:dyDescent="0.25">
      <c r="A161" s="31" t="s">
        <v>532</v>
      </c>
      <c r="B161" s="32" t="s">
        <v>533</v>
      </c>
    </row>
    <row r="162" spans="1:2" x14ac:dyDescent="0.25">
      <c r="A162" s="29" t="s">
        <v>534</v>
      </c>
      <c r="B162" s="30" t="s">
        <v>535</v>
      </c>
    </row>
    <row r="163" spans="1:2" x14ac:dyDescent="0.25">
      <c r="A163" s="31" t="s">
        <v>536</v>
      </c>
      <c r="B163" s="32" t="s">
        <v>537</v>
      </c>
    </row>
    <row r="164" spans="1:2" x14ac:dyDescent="0.25">
      <c r="A164" s="29" t="s">
        <v>538</v>
      </c>
      <c r="B164" s="30" t="s">
        <v>539</v>
      </c>
    </row>
    <row r="165" spans="1:2" x14ac:dyDescent="0.25">
      <c r="A165" s="31" t="s">
        <v>540</v>
      </c>
      <c r="B165" s="32" t="s">
        <v>541</v>
      </c>
    </row>
    <row r="166" spans="1:2" x14ac:dyDescent="0.25">
      <c r="A166" s="29" t="s">
        <v>542</v>
      </c>
      <c r="B166" s="30" t="s">
        <v>543</v>
      </c>
    </row>
    <row r="167" spans="1:2" x14ac:dyDescent="0.25">
      <c r="A167" s="31" t="s">
        <v>544</v>
      </c>
      <c r="B167" s="32" t="s">
        <v>545</v>
      </c>
    </row>
    <row r="168" spans="1:2" x14ac:dyDescent="0.25">
      <c r="A168" s="29" t="s">
        <v>546</v>
      </c>
      <c r="B168" s="30" t="s">
        <v>547</v>
      </c>
    </row>
    <row r="169" spans="1:2" x14ac:dyDescent="0.25">
      <c r="A169" s="31" t="s">
        <v>548</v>
      </c>
      <c r="B169" s="32" t="s">
        <v>549</v>
      </c>
    </row>
    <row r="170" spans="1:2" x14ac:dyDescent="0.25">
      <c r="A170" s="29" t="s">
        <v>550</v>
      </c>
      <c r="B170" s="30" t="s">
        <v>551</v>
      </c>
    </row>
    <row r="171" spans="1:2" x14ac:dyDescent="0.25">
      <c r="A171" s="31" t="s">
        <v>552</v>
      </c>
      <c r="B171" s="32" t="s">
        <v>553</v>
      </c>
    </row>
    <row r="172" spans="1:2" x14ac:dyDescent="0.25">
      <c r="A172" s="29" t="s">
        <v>554</v>
      </c>
      <c r="B172" s="30" t="s">
        <v>555</v>
      </c>
    </row>
    <row r="173" spans="1:2" x14ac:dyDescent="0.25">
      <c r="A173" s="31" t="s">
        <v>556</v>
      </c>
      <c r="B173" s="32" t="s">
        <v>557</v>
      </c>
    </row>
    <row r="174" spans="1:2" x14ac:dyDescent="0.25">
      <c r="A174" s="29" t="s">
        <v>558</v>
      </c>
      <c r="B174" s="30" t="s">
        <v>559</v>
      </c>
    </row>
    <row r="175" spans="1:2" x14ac:dyDescent="0.25">
      <c r="A175" s="31" t="s">
        <v>560</v>
      </c>
      <c r="B175" s="32" t="s">
        <v>561</v>
      </c>
    </row>
    <row r="176" spans="1:2" x14ac:dyDescent="0.25">
      <c r="A176" s="29" t="s">
        <v>562</v>
      </c>
      <c r="B176" s="30" t="s">
        <v>563</v>
      </c>
    </row>
    <row r="177" spans="1:2" x14ac:dyDescent="0.25">
      <c r="A177" s="31" t="s">
        <v>564</v>
      </c>
      <c r="B177" s="32" t="s">
        <v>565</v>
      </c>
    </row>
    <row r="178" spans="1:2" x14ac:dyDescent="0.25">
      <c r="A178" s="29" t="s">
        <v>566</v>
      </c>
      <c r="B178" s="30" t="s">
        <v>567</v>
      </c>
    </row>
    <row r="179" spans="1:2" x14ac:dyDescent="0.25">
      <c r="A179" s="31" t="s">
        <v>568</v>
      </c>
      <c r="B179" s="32" t="s">
        <v>569</v>
      </c>
    </row>
    <row r="180" spans="1:2" x14ac:dyDescent="0.25">
      <c r="A180" s="29" t="s">
        <v>570</v>
      </c>
      <c r="B180" s="30" t="s">
        <v>571</v>
      </c>
    </row>
    <row r="181" spans="1:2" x14ac:dyDescent="0.25">
      <c r="A181" s="31" t="s">
        <v>572</v>
      </c>
      <c r="B181" s="32" t="s">
        <v>573</v>
      </c>
    </row>
    <row r="182" spans="1:2" x14ac:dyDescent="0.25">
      <c r="A182" s="29" t="s">
        <v>95</v>
      </c>
      <c r="B182" s="30" t="s">
        <v>574</v>
      </c>
    </row>
    <row r="183" spans="1:2" x14ac:dyDescent="0.25">
      <c r="A183" s="31" t="s">
        <v>575</v>
      </c>
      <c r="B183" s="32" t="s">
        <v>576</v>
      </c>
    </row>
    <row r="184" spans="1:2" x14ac:dyDescent="0.25">
      <c r="A184" s="29" t="s">
        <v>577</v>
      </c>
      <c r="B184" s="30" t="s">
        <v>578</v>
      </c>
    </row>
    <row r="185" spans="1:2" x14ac:dyDescent="0.25">
      <c r="A185" s="31" t="s">
        <v>110</v>
      </c>
      <c r="B185" s="32" t="s">
        <v>579</v>
      </c>
    </row>
    <row r="186" spans="1:2" x14ac:dyDescent="0.25">
      <c r="A186" s="29" t="s">
        <v>117</v>
      </c>
      <c r="B186" s="30" t="s">
        <v>580</v>
      </c>
    </row>
    <row r="187" spans="1:2" x14ac:dyDescent="0.25">
      <c r="A187" s="31" t="s">
        <v>124</v>
      </c>
      <c r="B187" s="32" t="s">
        <v>581</v>
      </c>
    </row>
    <row r="188" spans="1:2" x14ac:dyDescent="0.25">
      <c r="A188" s="29" t="s">
        <v>127</v>
      </c>
      <c r="B188" s="30" t="s">
        <v>582</v>
      </c>
    </row>
    <row r="189" spans="1:2" x14ac:dyDescent="0.25">
      <c r="A189" s="31" t="s">
        <v>134</v>
      </c>
      <c r="B189" s="32" t="s">
        <v>583</v>
      </c>
    </row>
    <row r="190" spans="1:2" x14ac:dyDescent="0.25">
      <c r="A190" s="29" t="s">
        <v>584</v>
      </c>
      <c r="B190" s="30" t="s">
        <v>585</v>
      </c>
    </row>
    <row r="191" spans="1:2" x14ac:dyDescent="0.25">
      <c r="A191" s="31" t="s">
        <v>586</v>
      </c>
      <c r="B191" s="32" t="s">
        <v>587</v>
      </c>
    </row>
    <row r="192" spans="1:2" x14ac:dyDescent="0.25">
      <c r="A192" s="29" t="s">
        <v>135</v>
      </c>
      <c r="B192" s="30" t="s">
        <v>242</v>
      </c>
    </row>
    <row r="193" spans="1:2" x14ac:dyDescent="0.25">
      <c r="A193" s="31" t="s">
        <v>139</v>
      </c>
      <c r="B193" s="32" t="s">
        <v>588</v>
      </c>
    </row>
    <row r="194" spans="1:2" x14ac:dyDescent="0.25">
      <c r="A194" s="29" t="s">
        <v>589</v>
      </c>
      <c r="B194" s="30" t="s">
        <v>590</v>
      </c>
    </row>
    <row r="195" spans="1:2" x14ac:dyDescent="0.25">
      <c r="A195" s="31" t="s">
        <v>591</v>
      </c>
      <c r="B195" s="32" t="s">
        <v>592</v>
      </c>
    </row>
    <row r="196" spans="1:2" x14ac:dyDescent="0.25">
      <c r="A196" s="29" t="s">
        <v>141</v>
      </c>
      <c r="B196" s="30" t="s">
        <v>593</v>
      </c>
    </row>
    <row r="197" spans="1:2" x14ac:dyDescent="0.25">
      <c r="A197" s="31" t="s">
        <v>594</v>
      </c>
      <c r="B197" s="32" t="s">
        <v>595</v>
      </c>
    </row>
    <row r="198" spans="1:2" x14ac:dyDescent="0.25">
      <c r="A198" s="29" t="s">
        <v>596</v>
      </c>
      <c r="B198" s="30" t="s">
        <v>597</v>
      </c>
    </row>
    <row r="199" spans="1:2" x14ac:dyDescent="0.25">
      <c r="A199" s="31" t="s">
        <v>598</v>
      </c>
      <c r="B199" s="32" t="s">
        <v>599</v>
      </c>
    </row>
    <row r="200" spans="1:2" x14ac:dyDescent="0.25">
      <c r="A200" s="29" t="s">
        <v>600</v>
      </c>
      <c r="B200" s="30" t="s">
        <v>601</v>
      </c>
    </row>
    <row r="201" spans="1:2" x14ac:dyDescent="0.25">
      <c r="A201" s="31" t="s">
        <v>602</v>
      </c>
      <c r="B201" s="32" t="s">
        <v>603</v>
      </c>
    </row>
    <row r="202" spans="1:2" x14ac:dyDescent="0.25">
      <c r="A202" s="29" t="s">
        <v>143</v>
      </c>
      <c r="B202" s="30" t="s">
        <v>604</v>
      </c>
    </row>
    <row r="203" spans="1:2" x14ac:dyDescent="0.25">
      <c r="A203" s="31" t="s">
        <v>605</v>
      </c>
      <c r="B203" s="32" t="s">
        <v>606</v>
      </c>
    </row>
    <row r="204" spans="1:2" x14ac:dyDescent="0.25">
      <c r="A204" s="29" t="s">
        <v>607</v>
      </c>
      <c r="B204" s="30" t="s">
        <v>608</v>
      </c>
    </row>
    <row r="205" spans="1:2" x14ac:dyDescent="0.25">
      <c r="A205" s="31" t="s">
        <v>609</v>
      </c>
      <c r="B205" s="32" t="s">
        <v>610</v>
      </c>
    </row>
    <row r="206" spans="1:2" x14ac:dyDescent="0.25">
      <c r="A206" s="29" t="s">
        <v>611</v>
      </c>
      <c r="B206" s="30" t="s">
        <v>612</v>
      </c>
    </row>
    <row r="207" spans="1:2" x14ac:dyDescent="0.25">
      <c r="A207" s="31" t="s">
        <v>613</v>
      </c>
      <c r="B207" s="32" t="s">
        <v>614</v>
      </c>
    </row>
    <row r="208" spans="1:2" x14ac:dyDescent="0.25">
      <c r="A208" s="29" t="s">
        <v>615</v>
      </c>
      <c r="B208" s="30" t="s">
        <v>616</v>
      </c>
    </row>
    <row r="209" spans="1:2" x14ac:dyDescent="0.25">
      <c r="A209" s="31" t="s">
        <v>617</v>
      </c>
      <c r="B209" s="32" t="s">
        <v>618</v>
      </c>
    </row>
    <row r="210" spans="1:2" x14ac:dyDescent="0.25">
      <c r="A210" s="29" t="s">
        <v>147</v>
      </c>
      <c r="B210" s="30" t="s">
        <v>619</v>
      </c>
    </row>
    <row r="211" spans="1:2" x14ac:dyDescent="0.25">
      <c r="A211" s="31" t="s">
        <v>620</v>
      </c>
      <c r="B211" s="32" t="s">
        <v>621</v>
      </c>
    </row>
    <row r="212" spans="1:2" x14ac:dyDescent="0.25">
      <c r="A212" s="29" t="s">
        <v>150</v>
      </c>
      <c r="B212" s="30" t="s">
        <v>622</v>
      </c>
    </row>
    <row r="213" spans="1:2" x14ac:dyDescent="0.25">
      <c r="A213" s="31" t="s">
        <v>151</v>
      </c>
      <c r="B213" s="32" t="s">
        <v>623</v>
      </c>
    </row>
    <row r="214" spans="1:2" x14ac:dyDescent="0.25">
      <c r="A214" s="29" t="s">
        <v>152</v>
      </c>
      <c r="B214" s="30" t="s">
        <v>240</v>
      </c>
    </row>
    <row r="215" spans="1:2" x14ac:dyDescent="0.25">
      <c r="A215" s="31" t="s">
        <v>157</v>
      </c>
      <c r="B215" s="32" t="s">
        <v>624</v>
      </c>
    </row>
    <row r="216" spans="1:2" x14ac:dyDescent="0.25">
      <c r="A216" s="29" t="s">
        <v>625</v>
      </c>
      <c r="B216" s="30" t="s">
        <v>626</v>
      </c>
    </row>
    <row r="217" spans="1:2" x14ac:dyDescent="0.25">
      <c r="A217" s="31" t="s">
        <v>627</v>
      </c>
      <c r="B217" s="32" t="s">
        <v>628</v>
      </c>
    </row>
    <row r="218" spans="1:2" x14ac:dyDescent="0.25">
      <c r="A218" s="29" t="s">
        <v>629</v>
      </c>
      <c r="B218" s="30" t="s">
        <v>630</v>
      </c>
    </row>
    <row r="219" spans="1:2" x14ac:dyDescent="0.25">
      <c r="A219" s="31" t="s">
        <v>159</v>
      </c>
      <c r="B219" s="32" t="s">
        <v>631</v>
      </c>
    </row>
    <row r="220" spans="1:2" x14ac:dyDescent="0.25">
      <c r="A220" s="29" t="s">
        <v>632</v>
      </c>
      <c r="B220" s="30" t="s">
        <v>633</v>
      </c>
    </row>
    <row r="221" spans="1:2" x14ac:dyDescent="0.25">
      <c r="A221" s="31" t="s">
        <v>161</v>
      </c>
      <c r="B221" s="32" t="s">
        <v>634</v>
      </c>
    </row>
    <row r="222" spans="1:2" x14ac:dyDescent="0.25">
      <c r="A222" s="29" t="s">
        <v>164</v>
      </c>
      <c r="B222" s="30" t="s">
        <v>635</v>
      </c>
    </row>
    <row r="223" spans="1:2" x14ac:dyDescent="0.25">
      <c r="A223" s="31" t="s">
        <v>175</v>
      </c>
      <c r="B223" s="32" t="s">
        <v>636</v>
      </c>
    </row>
    <row r="224" spans="1:2" x14ac:dyDescent="0.25">
      <c r="A224" s="29" t="s">
        <v>177</v>
      </c>
      <c r="B224" s="30" t="s">
        <v>637</v>
      </c>
    </row>
    <row r="225" spans="1:2" x14ac:dyDescent="0.25">
      <c r="A225" s="31" t="s">
        <v>178</v>
      </c>
      <c r="B225" s="32" t="s">
        <v>638</v>
      </c>
    </row>
    <row r="226" spans="1:2" x14ac:dyDescent="0.25">
      <c r="A226" s="29" t="s">
        <v>639</v>
      </c>
      <c r="B226" s="30" t="s">
        <v>640</v>
      </c>
    </row>
    <row r="227" spans="1:2" x14ac:dyDescent="0.25">
      <c r="A227" s="31" t="s">
        <v>641</v>
      </c>
      <c r="B227" s="32" t="s">
        <v>642</v>
      </c>
    </row>
    <row r="228" spans="1:2" x14ac:dyDescent="0.25">
      <c r="A228" s="29" t="s">
        <v>643</v>
      </c>
      <c r="B228" s="30" t="s">
        <v>644</v>
      </c>
    </row>
    <row r="229" spans="1:2" x14ac:dyDescent="0.25">
      <c r="A229" s="31" t="s">
        <v>645</v>
      </c>
      <c r="B229" s="32" t="s">
        <v>646</v>
      </c>
    </row>
    <row r="230" spans="1:2" x14ac:dyDescent="0.25">
      <c r="A230" s="29" t="s">
        <v>647</v>
      </c>
      <c r="B230" s="30" t="s">
        <v>648</v>
      </c>
    </row>
    <row r="231" spans="1:2" x14ac:dyDescent="0.25">
      <c r="A231" s="31" t="s">
        <v>649</v>
      </c>
      <c r="B231" s="32" t="s">
        <v>650</v>
      </c>
    </row>
    <row r="232" spans="1:2" x14ac:dyDescent="0.25">
      <c r="A232" s="29" t="s">
        <v>651</v>
      </c>
      <c r="B232" s="30" t="s">
        <v>652</v>
      </c>
    </row>
    <row r="233" spans="1:2" x14ac:dyDescent="0.25">
      <c r="A233" s="31" t="s">
        <v>653</v>
      </c>
      <c r="B233" s="32" t="s">
        <v>654</v>
      </c>
    </row>
    <row r="234" spans="1:2" x14ac:dyDescent="0.25">
      <c r="A234" s="29" t="s">
        <v>655</v>
      </c>
      <c r="B234" s="30" t="s">
        <v>656</v>
      </c>
    </row>
    <row r="235" spans="1:2" x14ac:dyDescent="0.25">
      <c r="A235" s="31" t="s">
        <v>180</v>
      </c>
      <c r="B235" s="32" t="s">
        <v>657</v>
      </c>
    </row>
    <row r="236" spans="1:2" x14ac:dyDescent="0.25">
      <c r="A236" s="29" t="s">
        <v>658</v>
      </c>
      <c r="B236" s="30" t="s">
        <v>659</v>
      </c>
    </row>
    <row r="237" spans="1:2" x14ac:dyDescent="0.25">
      <c r="A237" s="31" t="s">
        <v>181</v>
      </c>
      <c r="B237" s="32" t="s">
        <v>660</v>
      </c>
    </row>
    <row r="238" spans="1:2" x14ac:dyDescent="0.25">
      <c r="A238" s="29" t="s">
        <v>182</v>
      </c>
      <c r="B238" s="30" t="s">
        <v>661</v>
      </c>
    </row>
    <row r="239" spans="1:2" x14ac:dyDescent="0.25">
      <c r="A239" s="31" t="s">
        <v>662</v>
      </c>
      <c r="B239" s="32" t="s">
        <v>663</v>
      </c>
    </row>
    <row r="240" spans="1:2" x14ac:dyDescent="0.25">
      <c r="A240" s="29" t="s">
        <v>664</v>
      </c>
      <c r="B240" s="30" t="s">
        <v>665</v>
      </c>
    </row>
    <row r="241" spans="1:2" x14ac:dyDescent="0.25">
      <c r="A241" s="31" t="s">
        <v>666</v>
      </c>
      <c r="B241" s="32" t="s">
        <v>667</v>
      </c>
    </row>
    <row r="242" spans="1:2" x14ac:dyDescent="0.25">
      <c r="A242" s="29" t="s">
        <v>668</v>
      </c>
      <c r="B242" s="30" t="s">
        <v>669</v>
      </c>
    </row>
    <row r="243" spans="1:2" x14ac:dyDescent="0.25">
      <c r="A243" s="31" t="s">
        <v>670</v>
      </c>
      <c r="B243" s="32" t="s">
        <v>671</v>
      </c>
    </row>
    <row r="244" spans="1:2" x14ac:dyDescent="0.25">
      <c r="A244" s="29" t="s">
        <v>672</v>
      </c>
      <c r="B244" s="30" t="s">
        <v>673</v>
      </c>
    </row>
    <row r="245" spans="1:2" x14ac:dyDescent="0.25">
      <c r="A245" s="31" t="s">
        <v>674</v>
      </c>
      <c r="B245" s="32" t="s">
        <v>675</v>
      </c>
    </row>
    <row r="246" spans="1:2" x14ac:dyDescent="0.25">
      <c r="A246" s="29" t="s">
        <v>676</v>
      </c>
      <c r="B246" s="30" t="s">
        <v>677</v>
      </c>
    </row>
    <row r="247" spans="1:2" x14ac:dyDescent="0.25">
      <c r="A247" s="31" t="s">
        <v>678</v>
      </c>
      <c r="B247" s="32" t="s">
        <v>679</v>
      </c>
    </row>
    <row r="248" spans="1:2" x14ac:dyDescent="0.25">
      <c r="A248" s="29" t="s">
        <v>680</v>
      </c>
      <c r="B248" s="30" t="s">
        <v>681</v>
      </c>
    </row>
    <row r="249" spans="1:2" x14ac:dyDescent="0.25">
      <c r="A249" s="31" t="s">
        <v>682</v>
      </c>
      <c r="B249" s="32" t="s">
        <v>683</v>
      </c>
    </row>
    <row r="250" spans="1:2" x14ac:dyDescent="0.25">
      <c r="A250" s="29" t="s">
        <v>684</v>
      </c>
      <c r="B250" s="30" t="s">
        <v>685</v>
      </c>
    </row>
    <row r="251" spans="1:2" x14ac:dyDescent="0.25">
      <c r="A251" s="31" t="s">
        <v>686</v>
      </c>
      <c r="B251" s="32" t="s">
        <v>687</v>
      </c>
    </row>
    <row r="252" spans="1:2" x14ac:dyDescent="0.25">
      <c r="A252" s="29" t="s">
        <v>688</v>
      </c>
      <c r="B252" s="30" t="s">
        <v>689</v>
      </c>
    </row>
    <row r="253" spans="1:2" x14ac:dyDescent="0.25">
      <c r="A253" s="31" t="s">
        <v>690</v>
      </c>
      <c r="B253" s="32" t="s">
        <v>691</v>
      </c>
    </row>
    <row r="254" spans="1:2" x14ac:dyDescent="0.25">
      <c r="A254" s="29" t="s">
        <v>692</v>
      </c>
      <c r="B254" s="30" t="s">
        <v>693</v>
      </c>
    </row>
    <row r="255" spans="1:2" x14ac:dyDescent="0.25">
      <c r="A255" s="31" t="s">
        <v>694</v>
      </c>
      <c r="B255" s="32" t="s">
        <v>695</v>
      </c>
    </row>
    <row r="256" spans="1:2" x14ac:dyDescent="0.25">
      <c r="A256" s="29" t="s">
        <v>696</v>
      </c>
      <c r="B256" s="30" t="s">
        <v>697</v>
      </c>
    </row>
    <row r="257" spans="1:2" x14ac:dyDescent="0.25">
      <c r="A257" s="31" t="s">
        <v>698</v>
      </c>
      <c r="B257" s="32" t="s">
        <v>699</v>
      </c>
    </row>
    <row r="258" spans="1:2" x14ac:dyDescent="0.25">
      <c r="A258" s="29" t="s">
        <v>700</v>
      </c>
      <c r="B258" s="30" t="s">
        <v>701</v>
      </c>
    </row>
    <row r="259" spans="1:2" x14ac:dyDescent="0.25">
      <c r="A259" s="31" t="s">
        <v>702</v>
      </c>
      <c r="B259" s="32" t="s">
        <v>703</v>
      </c>
    </row>
    <row r="260" spans="1:2" x14ac:dyDescent="0.25">
      <c r="A260" s="29" t="s">
        <v>704</v>
      </c>
      <c r="B260" s="30" t="s">
        <v>705</v>
      </c>
    </row>
    <row r="261" spans="1:2" x14ac:dyDescent="0.25">
      <c r="A261" s="31" t="s">
        <v>706</v>
      </c>
      <c r="B261" s="32" t="s">
        <v>707</v>
      </c>
    </row>
    <row r="262" spans="1:2" x14ac:dyDescent="0.25">
      <c r="A262" s="29" t="s">
        <v>708</v>
      </c>
      <c r="B262" s="30" t="s">
        <v>709</v>
      </c>
    </row>
    <row r="263" spans="1:2" x14ac:dyDescent="0.25">
      <c r="A263" s="31" t="s">
        <v>710</v>
      </c>
      <c r="B263" s="32" t="s">
        <v>711</v>
      </c>
    </row>
    <row r="264" spans="1:2" x14ac:dyDescent="0.25">
      <c r="A264" s="29" t="s">
        <v>712</v>
      </c>
      <c r="B264" s="30" t="s">
        <v>713</v>
      </c>
    </row>
    <row r="265" spans="1:2" x14ac:dyDescent="0.25">
      <c r="A265" s="31" t="s">
        <v>183</v>
      </c>
      <c r="B265" s="32" t="s">
        <v>714</v>
      </c>
    </row>
    <row r="266" spans="1:2" x14ac:dyDescent="0.25">
      <c r="A266" s="29" t="s">
        <v>715</v>
      </c>
      <c r="B266" s="30" t="s">
        <v>716</v>
      </c>
    </row>
    <row r="267" spans="1:2" x14ac:dyDescent="0.25">
      <c r="A267" s="31" t="s">
        <v>717</v>
      </c>
      <c r="B267" s="32" t="s">
        <v>718</v>
      </c>
    </row>
    <row r="268" spans="1:2" x14ac:dyDescent="0.25">
      <c r="A268" s="29" t="s">
        <v>193</v>
      </c>
      <c r="B268" s="30" t="s">
        <v>719</v>
      </c>
    </row>
    <row r="269" spans="1:2" x14ac:dyDescent="0.25">
      <c r="A269" s="31" t="s">
        <v>194</v>
      </c>
      <c r="B269" s="32" t="s">
        <v>720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1"/>
  <sheetViews>
    <sheetView topLeftCell="A771" workbookViewId="0">
      <selection activeCell="B6" sqref="B6"/>
    </sheetView>
  </sheetViews>
  <sheetFormatPr defaultColWidth="9.140625" defaultRowHeight="12.75" x14ac:dyDescent="0.2"/>
  <cols>
    <col min="1" max="1" width="14.140625" style="34" bestFit="1" customWidth="1"/>
    <col min="2" max="2" width="22.140625" style="34" bestFit="1" customWidth="1"/>
    <col min="3" max="3" width="15.28515625" style="34" bestFit="1" customWidth="1"/>
    <col min="4" max="4" width="38.42578125" style="34" customWidth="1"/>
    <col min="5" max="5" width="12.5703125" style="34" bestFit="1" customWidth="1"/>
    <col min="6" max="16384" width="9.140625" style="34"/>
  </cols>
  <sheetData>
    <row r="1" spans="1:5" ht="13.5" thickBot="1" x14ac:dyDescent="0.25">
      <c r="A1" s="26" t="s">
        <v>721</v>
      </c>
      <c r="B1" s="26" t="s">
        <v>722</v>
      </c>
      <c r="C1" s="26" t="s">
        <v>723</v>
      </c>
      <c r="D1" s="26" t="s">
        <v>724</v>
      </c>
      <c r="E1" s="26" t="s">
        <v>725</v>
      </c>
    </row>
    <row r="2" spans="1:5" x14ac:dyDescent="0.2">
      <c r="A2" s="35" t="s">
        <v>726</v>
      </c>
      <c r="B2" s="35" t="s">
        <v>727</v>
      </c>
      <c r="C2" s="35">
        <v>1000</v>
      </c>
      <c r="D2" s="30" t="s">
        <v>728</v>
      </c>
      <c r="E2" s="35" t="s">
        <v>729</v>
      </c>
    </row>
    <row r="3" spans="1:5" x14ac:dyDescent="0.2">
      <c r="A3" s="36" t="s">
        <v>730</v>
      </c>
      <c r="B3" s="36" t="s">
        <v>731</v>
      </c>
      <c r="C3" s="36">
        <v>1100</v>
      </c>
      <c r="D3" s="32" t="s">
        <v>732</v>
      </c>
      <c r="E3" s="36" t="s">
        <v>733</v>
      </c>
    </row>
    <row r="4" spans="1:5" x14ac:dyDescent="0.2">
      <c r="A4" s="35" t="s">
        <v>734</v>
      </c>
      <c r="B4" s="35" t="s">
        <v>735</v>
      </c>
      <c r="C4" s="35">
        <v>1100</v>
      </c>
      <c r="D4" s="30" t="s">
        <v>736</v>
      </c>
      <c r="E4" s="35" t="s">
        <v>737</v>
      </c>
    </row>
    <row r="5" spans="1:5" x14ac:dyDescent="0.2">
      <c r="A5" s="36" t="s">
        <v>738</v>
      </c>
      <c r="B5" s="36" t="s">
        <v>739</v>
      </c>
      <c r="C5" s="36">
        <v>1100</v>
      </c>
      <c r="D5" s="32" t="s">
        <v>740</v>
      </c>
      <c r="E5" s="36" t="s">
        <v>741</v>
      </c>
    </row>
    <row r="6" spans="1:5" x14ac:dyDescent="0.2">
      <c r="A6" s="35" t="s">
        <v>742</v>
      </c>
      <c r="B6" s="35" t="s">
        <v>743</v>
      </c>
      <c r="C6" s="35">
        <v>1100</v>
      </c>
      <c r="D6" s="30" t="s">
        <v>744</v>
      </c>
      <c r="E6" s="35" t="s">
        <v>745</v>
      </c>
    </row>
    <row r="7" spans="1:5" x14ac:dyDescent="0.2">
      <c r="A7" s="36" t="s">
        <v>746</v>
      </c>
      <c r="B7" s="36" t="s">
        <v>747</v>
      </c>
      <c r="C7" s="36">
        <v>1100</v>
      </c>
      <c r="D7" s="32" t="s">
        <v>748</v>
      </c>
      <c r="E7" s="36" t="s">
        <v>749</v>
      </c>
    </row>
    <row r="8" spans="1:5" x14ac:dyDescent="0.2">
      <c r="A8" s="35" t="s">
        <v>750</v>
      </c>
      <c r="B8" s="35" t="s">
        <v>751</v>
      </c>
      <c r="C8" s="35">
        <v>1101</v>
      </c>
      <c r="D8" s="30" t="s">
        <v>752</v>
      </c>
      <c r="E8" s="35" t="s">
        <v>753</v>
      </c>
    </row>
    <row r="9" spans="1:5" x14ac:dyDescent="0.2">
      <c r="A9" s="36" t="s">
        <v>754</v>
      </c>
      <c r="B9" s="37" t="s">
        <v>755</v>
      </c>
      <c r="C9" s="36">
        <v>1102</v>
      </c>
      <c r="D9" s="32" t="s">
        <v>756</v>
      </c>
      <c r="E9" s="36" t="s">
        <v>757</v>
      </c>
    </row>
    <row r="10" spans="1:5" x14ac:dyDescent="0.2">
      <c r="A10" s="35" t="s">
        <v>758</v>
      </c>
      <c r="B10" s="35" t="s">
        <v>759</v>
      </c>
      <c r="C10" s="35">
        <v>1103</v>
      </c>
      <c r="D10" s="30" t="s">
        <v>760</v>
      </c>
      <c r="E10" s="35" t="s">
        <v>761</v>
      </c>
    </row>
    <row r="11" spans="1:5" x14ac:dyDescent="0.2">
      <c r="A11" s="36" t="s">
        <v>762</v>
      </c>
      <c r="B11" s="36" t="s">
        <v>763</v>
      </c>
      <c r="C11" s="36">
        <v>1105</v>
      </c>
      <c r="D11" s="32" t="s">
        <v>764</v>
      </c>
      <c r="E11" s="36" t="s">
        <v>765</v>
      </c>
    </row>
    <row r="12" spans="1:5" x14ac:dyDescent="0.2">
      <c r="A12" s="35" t="s">
        <v>766</v>
      </c>
      <c r="B12" s="35" t="s">
        <v>96</v>
      </c>
      <c r="C12" s="35">
        <v>1200</v>
      </c>
      <c r="D12" s="30" t="s">
        <v>767</v>
      </c>
      <c r="E12" s="35" t="s">
        <v>768</v>
      </c>
    </row>
    <row r="13" spans="1:5" x14ac:dyDescent="0.2">
      <c r="A13" s="36" t="s">
        <v>769</v>
      </c>
      <c r="B13" s="36" t="s">
        <v>770</v>
      </c>
      <c r="C13" s="36">
        <v>1200</v>
      </c>
      <c r="D13" s="32" t="s">
        <v>740</v>
      </c>
      <c r="E13" s="36" t="s">
        <v>741</v>
      </c>
    </row>
    <row r="14" spans="1:5" x14ac:dyDescent="0.2">
      <c r="A14" s="35" t="s">
        <v>771</v>
      </c>
      <c r="B14" s="35" t="s">
        <v>772</v>
      </c>
      <c r="C14" s="35">
        <v>1200</v>
      </c>
      <c r="D14" s="30" t="s">
        <v>748</v>
      </c>
      <c r="E14" s="35" t="s">
        <v>749</v>
      </c>
    </row>
    <row r="15" spans="1:5" x14ac:dyDescent="0.2">
      <c r="A15" s="36" t="s">
        <v>773</v>
      </c>
      <c r="B15" s="36" t="s">
        <v>16</v>
      </c>
      <c r="C15" s="36">
        <v>1201</v>
      </c>
      <c r="D15" s="32" t="s">
        <v>774</v>
      </c>
      <c r="E15" s="36" t="s">
        <v>775</v>
      </c>
    </row>
    <row r="16" spans="1:5" x14ac:dyDescent="0.2">
      <c r="A16" s="35" t="s">
        <v>776</v>
      </c>
      <c r="B16" s="35" t="s">
        <v>777</v>
      </c>
      <c r="C16" s="35">
        <v>1281</v>
      </c>
      <c r="D16" s="30" t="s">
        <v>778</v>
      </c>
      <c r="E16" s="35" t="s">
        <v>779</v>
      </c>
    </row>
    <row r="17" spans="1:5" x14ac:dyDescent="0.2">
      <c r="A17" s="36" t="s">
        <v>780</v>
      </c>
      <c r="B17" s="36" t="s">
        <v>781</v>
      </c>
      <c r="C17" s="36">
        <v>1282</v>
      </c>
      <c r="D17" s="32" t="s">
        <v>782</v>
      </c>
      <c r="E17" s="36" t="s">
        <v>783</v>
      </c>
    </row>
    <row r="18" spans="1:5" x14ac:dyDescent="0.2">
      <c r="A18" s="35" t="s">
        <v>784</v>
      </c>
      <c r="B18" s="35" t="s">
        <v>785</v>
      </c>
      <c r="C18" s="35">
        <v>1283</v>
      </c>
      <c r="D18" s="30" t="s">
        <v>786</v>
      </c>
      <c r="E18" s="35" t="s">
        <v>787</v>
      </c>
    </row>
    <row r="19" spans="1:5" x14ac:dyDescent="0.2">
      <c r="A19" s="36" t="s">
        <v>788</v>
      </c>
      <c r="B19" s="36" t="s">
        <v>789</v>
      </c>
      <c r="C19" s="36">
        <v>1284</v>
      </c>
      <c r="D19" s="32" t="s">
        <v>790</v>
      </c>
      <c r="E19" s="36" t="s">
        <v>791</v>
      </c>
    </row>
    <row r="20" spans="1:5" x14ac:dyDescent="0.2">
      <c r="A20" s="35" t="s">
        <v>792</v>
      </c>
      <c r="B20" s="35" t="s">
        <v>793</v>
      </c>
      <c r="C20" s="35">
        <v>1285</v>
      </c>
      <c r="D20" s="30" t="s">
        <v>794</v>
      </c>
      <c r="E20" s="35" t="s">
        <v>795</v>
      </c>
    </row>
    <row r="21" spans="1:5" x14ac:dyDescent="0.2">
      <c r="A21" s="36" t="s">
        <v>796</v>
      </c>
      <c r="B21" s="36" t="s">
        <v>797</v>
      </c>
      <c r="C21" s="36">
        <v>1286</v>
      </c>
      <c r="D21" s="32" t="s">
        <v>798</v>
      </c>
      <c r="E21" s="36" t="s">
        <v>799</v>
      </c>
    </row>
    <row r="22" spans="1:5" x14ac:dyDescent="0.2">
      <c r="A22" s="35" t="s">
        <v>800</v>
      </c>
      <c r="B22" s="35" t="s">
        <v>111</v>
      </c>
      <c r="C22" s="35">
        <v>1287</v>
      </c>
      <c r="D22" s="30" t="s">
        <v>801</v>
      </c>
      <c r="E22" s="35" t="s">
        <v>802</v>
      </c>
    </row>
    <row r="23" spans="1:5" x14ac:dyDescent="0.2">
      <c r="A23" s="36" t="s">
        <v>803</v>
      </c>
      <c r="B23" s="36" t="s">
        <v>804</v>
      </c>
      <c r="C23" s="36">
        <v>1298</v>
      </c>
      <c r="D23" s="32" t="s">
        <v>805</v>
      </c>
      <c r="E23" s="36" t="s">
        <v>806</v>
      </c>
    </row>
    <row r="24" spans="1:5" x14ac:dyDescent="0.2">
      <c r="A24" s="35" t="s">
        <v>807</v>
      </c>
      <c r="B24" s="35" t="s">
        <v>808</v>
      </c>
      <c r="C24" s="35">
        <v>1299</v>
      </c>
      <c r="D24" s="30" t="s">
        <v>809</v>
      </c>
      <c r="E24" s="35" t="s">
        <v>810</v>
      </c>
    </row>
    <row r="25" spans="1:5" x14ac:dyDescent="0.2">
      <c r="A25" s="36" t="s">
        <v>811</v>
      </c>
      <c r="B25" s="36" t="s">
        <v>812</v>
      </c>
      <c r="C25" s="36">
        <v>1300</v>
      </c>
      <c r="D25" s="32" t="s">
        <v>813</v>
      </c>
      <c r="E25" s="36" t="s">
        <v>814</v>
      </c>
    </row>
    <row r="26" spans="1:5" x14ac:dyDescent="0.2">
      <c r="A26" s="35" t="s">
        <v>815</v>
      </c>
      <c r="B26" s="35" t="s">
        <v>816</v>
      </c>
      <c r="C26" s="35">
        <v>1300</v>
      </c>
      <c r="D26" s="30" t="s">
        <v>740</v>
      </c>
      <c r="E26" s="35" t="s">
        <v>741</v>
      </c>
    </row>
    <row r="27" spans="1:5" x14ac:dyDescent="0.2">
      <c r="A27" s="36" t="s">
        <v>817</v>
      </c>
      <c r="B27" s="36" t="s">
        <v>818</v>
      </c>
      <c r="C27" s="36">
        <v>1300</v>
      </c>
      <c r="D27" s="32" t="s">
        <v>819</v>
      </c>
      <c r="E27" s="36" t="s">
        <v>820</v>
      </c>
    </row>
    <row r="28" spans="1:5" x14ac:dyDescent="0.2">
      <c r="A28" s="35" t="s">
        <v>821</v>
      </c>
      <c r="B28" s="35" t="s">
        <v>822</v>
      </c>
      <c r="C28" s="35">
        <v>1300</v>
      </c>
      <c r="D28" s="30" t="s">
        <v>748</v>
      </c>
      <c r="E28" s="35" t="s">
        <v>749</v>
      </c>
    </row>
    <row r="29" spans="1:5" x14ac:dyDescent="0.2">
      <c r="A29" s="36" t="s">
        <v>823</v>
      </c>
      <c r="B29" s="36" t="s">
        <v>824</v>
      </c>
      <c r="C29" s="36">
        <v>1301</v>
      </c>
      <c r="D29" s="32" t="s">
        <v>825</v>
      </c>
      <c r="E29" s="36" t="s">
        <v>826</v>
      </c>
    </row>
    <row r="30" spans="1:5" x14ac:dyDescent="0.2">
      <c r="A30" s="35" t="s">
        <v>827</v>
      </c>
      <c r="B30" s="35" t="s">
        <v>828</v>
      </c>
      <c r="C30" s="35">
        <v>1301</v>
      </c>
      <c r="D30" s="30" t="s">
        <v>748</v>
      </c>
      <c r="E30" s="35" t="s">
        <v>829</v>
      </c>
    </row>
    <row r="31" spans="1:5" x14ac:dyDescent="0.2">
      <c r="A31" s="36" t="s">
        <v>830</v>
      </c>
      <c r="B31" s="36" t="s">
        <v>831</v>
      </c>
      <c r="C31" s="36">
        <v>1302</v>
      </c>
      <c r="D31" s="32" t="s">
        <v>832</v>
      </c>
      <c r="E31" s="36" t="s">
        <v>833</v>
      </c>
    </row>
    <row r="32" spans="1:5" x14ac:dyDescent="0.2">
      <c r="A32" s="35" t="s">
        <v>834</v>
      </c>
      <c r="B32" s="35" t="s">
        <v>835</v>
      </c>
      <c r="C32" s="35">
        <v>1302</v>
      </c>
      <c r="D32" s="30" t="s">
        <v>748</v>
      </c>
      <c r="E32" s="35" t="s">
        <v>829</v>
      </c>
    </row>
    <row r="33" spans="1:5" x14ac:dyDescent="0.2">
      <c r="A33" s="36" t="s">
        <v>836</v>
      </c>
      <c r="B33" s="36" t="s">
        <v>837</v>
      </c>
      <c r="C33" s="36">
        <v>1303</v>
      </c>
      <c r="D33" s="32" t="s">
        <v>838</v>
      </c>
      <c r="E33" s="36" t="s">
        <v>839</v>
      </c>
    </row>
    <row r="34" spans="1:5" x14ac:dyDescent="0.2">
      <c r="A34" s="35" t="s">
        <v>840</v>
      </c>
      <c r="B34" s="35" t="s">
        <v>841</v>
      </c>
      <c r="C34" s="35">
        <v>1303</v>
      </c>
      <c r="D34" s="30" t="s">
        <v>748</v>
      </c>
      <c r="E34" s="35" t="s">
        <v>829</v>
      </c>
    </row>
    <row r="35" spans="1:5" x14ac:dyDescent="0.2">
      <c r="A35" s="36" t="s">
        <v>842</v>
      </c>
      <c r="B35" s="36" t="s">
        <v>843</v>
      </c>
      <c r="C35" s="36">
        <v>1304</v>
      </c>
      <c r="D35" s="32" t="s">
        <v>844</v>
      </c>
      <c r="E35" s="36" t="s">
        <v>845</v>
      </c>
    </row>
    <row r="36" spans="1:5" x14ac:dyDescent="0.2">
      <c r="A36" s="35" t="s">
        <v>846</v>
      </c>
      <c r="B36" s="35" t="s">
        <v>847</v>
      </c>
      <c r="C36" s="35">
        <v>1304</v>
      </c>
      <c r="D36" s="30" t="s">
        <v>748</v>
      </c>
      <c r="E36" s="35" t="s">
        <v>829</v>
      </c>
    </row>
    <row r="37" spans="1:5" x14ac:dyDescent="0.2">
      <c r="A37" s="36" t="s">
        <v>848</v>
      </c>
      <c r="B37" s="36" t="s">
        <v>849</v>
      </c>
      <c r="C37" s="36">
        <v>1305</v>
      </c>
      <c r="D37" s="32" t="s">
        <v>850</v>
      </c>
      <c r="E37" s="36" t="s">
        <v>851</v>
      </c>
    </row>
    <row r="38" spans="1:5" x14ac:dyDescent="0.2">
      <c r="A38" s="35" t="s">
        <v>852</v>
      </c>
      <c r="B38" s="35" t="s">
        <v>853</v>
      </c>
      <c r="C38" s="35">
        <v>1305</v>
      </c>
      <c r="D38" s="30" t="s">
        <v>748</v>
      </c>
      <c r="E38" s="35" t="s">
        <v>829</v>
      </c>
    </row>
    <row r="39" spans="1:5" x14ac:dyDescent="0.2">
      <c r="A39" s="36" t="s">
        <v>854</v>
      </c>
      <c r="B39" s="36" t="s">
        <v>855</v>
      </c>
      <c r="C39" s="36">
        <v>1306</v>
      </c>
      <c r="D39" s="32" t="s">
        <v>856</v>
      </c>
      <c r="E39" s="36" t="s">
        <v>857</v>
      </c>
    </row>
    <row r="40" spans="1:5" x14ac:dyDescent="0.2">
      <c r="A40" s="35" t="s">
        <v>858</v>
      </c>
      <c r="B40" s="35" t="s">
        <v>859</v>
      </c>
      <c r="C40" s="35">
        <v>1307</v>
      </c>
      <c r="D40" s="30" t="s">
        <v>860</v>
      </c>
      <c r="E40" s="35" t="s">
        <v>861</v>
      </c>
    </row>
    <row r="41" spans="1:5" x14ac:dyDescent="0.2">
      <c r="A41" s="36" t="s">
        <v>862</v>
      </c>
      <c r="B41" s="36" t="s">
        <v>863</v>
      </c>
      <c r="C41" s="36">
        <v>1307</v>
      </c>
      <c r="D41" s="32" t="s">
        <v>748</v>
      </c>
      <c r="E41" s="36" t="s">
        <v>829</v>
      </c>
    </row>
    <row r="42" spans="1:5" x14ac:dyDescent="0.2">
      <c r="A42" s="35" t="s">
        <v>864</v>
      </c>
      <c r="B42" s="35" t="s">
        <v>865</v>
      </c>
      <c r="C42" s="35">
        <v>1308</v>
      </c>
      <c r="D42" s="30" t="s">
        <v>866</v>
      </c>
      <c r="E42" s="35" t="s">
        <v>867</v>
      </c>
    </row>
    <row r="43" spans="1:5" x14ac:dyDescent="0.2">
      <c r="A43" s="36" t="s">
        <v>868</v>
      </c>
      <c r="B43" s="36" t="s">
        <v>869</v>
      </c>
      <c r="C43" s="36">
        <v>1308</v>
      </c>
      <c r="D43" s="32" t="s">
        <v>748</v>
      </c>
      <c r="E43" s="36" t="s">
        <v>829</v>
      </c>
    </row>
    <row r="44" spans="1:5" x14ac:dyDescent="0.2">
      <c r="A44" s="35" t="s">
        <v>870</v>
      </c>
      <c r="B44" s="35" t="s">
        <v>871</v>
      </c>
      <c r="C44" s="35">
        <v>1309</v>
      </c>
      <c r="D44" s="30" t="s">
        <v>872</v>
      </c>
      <c r="E44" s="35" t="s">
        <v>873</v>
      </c>
    </row>
    <row r="45" spans="1:5" x14ac:dyDescent="0.2">
      <c r="A45" s="36" t="s">
        <v>874</v>
      </c>
      <c r="B45" s="36" t="s">
        <v>875</v>
      </c>
      <c r="C45" s="36">
        <v>1310</v>
      </c>
      <c r="D45" s="32" t="s">
        <v>876</v>
      </c>
      <c r="E45" s="36" t="s">
        <v>877</v>
      </c>
    </row>
    <row r="46" spans="1:5" x14ac:dyDescent="0.2">
      <c r="A46" s="35" t="s">
        <v>878</v>
      </c>
      <c r="B46" s="35" t="s">
        <v>879</v>
      </c>
      <c r="C46" s="35">
        <v>1311</v>
      </c>
      <c r="D46" s="30" t="s">
        <v>880</v>
      </c>
      <c r="E46" s="35" t="s">
        <v>881</v>
      </c>
    </row>
    <row r="47" spans="1:5" x14ac:dyDescent="0.2">
      <c r="A47" s="36" t="s">
        <v>882</v>
      </c>
      <c r="B47" s="36" t="s">
        <v>883</v>
      </c>
      <c r="C47" s="36">
        <v>1400</v>
      </c>
      <c r="D47" s="32" t="s">
        <v>884</v>
      </c>
      <c r="E47" s="36" t="s">
        <v>885</v>
      </c>
    </row>
    <row r="48" spans="1:5" x14ac:dyDescent="0.2">
      <c r="A48" s="35" t="s">
        <v>886</v>
      </c>
      <c r="B48" s="35" t="s">
        <v>887</v>
      </c>
      <c r="C48" s="35">
        <v>1400</v>
      </c>
      <c r="D48" s="30" t="s">
        <v>740</v>
      </c>
      <c r="E48" s="35" t="s">
        <v>741</v>
      </c>
    </row>
    <row r="49" spans="1:5" x14ac:dyDescent="0.2">
      <c r="A49" s="36" t="s">
        <v>888</v>
      </c>
      <c r="B49" s="36" t="s">
        <v>889</v>
      </c>
      <c r="C49" s="36">
        <v>1400</v>
      </c>
      <c r="D49" s="32" t="s">
        <v>890</v>
      </c>
      <c r="E49" s="36" t="s">
        <v>891</v>
      </c>
    </row>
    <row r="50" spans="1:5" x14ac:dyDescent="0.2">
      <c r="A50" s="35" t="s">
        <v>892</v>
      </c>
      <c r="B50" s="35" t="s">
        <v>89</v>
      </c>
      <c r="C50" s="35">
        <v>1480</v>
      </c>
      <c r="D50" s="30" t="s">
        <v>893</v>
      </c>
      <c r="E50" s="35" t="s">
        <v>894</v>
      </c>
    </row>
    <row r="51" spans="1:5" x14ac:dyDescent="0.2">
      <c r="A51" s="36" t="s">
        <v>895</v>
      </c>
      <c r="B51" s="36" t="s">
        <v>896</v>
      </c>
      <c r="C51" s="36">
        <v>1480</v>
      </c>
      <c r="D51" s="32" t="s">
        <v>740</v>
      </c>
      <c r="E51" s="36" t="s">
        <v>897</v>
      </c>
    </row>
    <row r="52" spans="1:5" x14ac:dyDescent="0.2">
      <c r="A52" s="35" t="s">
        <v>898</v>
      </c>
      <c r="B52" s="35" t="s">
        <v>899</v>
      </c>
      <c r="C52" s="35">
        <v>1480</v>
      </c>
      <c r="D52" s="30" t="s">
        <v>900</v>
      </c>
      <c r="E52" s="35" t="s">
        <v>901</v>
      </c>
    </row>
    <row r="53" spans="1:5" x14ac:dyDescent="0.2">
      <c r="A53" s="36" t="s">
        <v>902</v>
      </c>
      <c r="B53" s="36" t="s">
        <v>903</v>
      </c>
      <c r="C53" s="36">
        <v>1481</v>
      </c>
      <c r="D53" s="32" t="s">
        <v>904</v>
      </c>
      <c r="E53" s="36" t="s">
        <v>905</v>
      </c>
    </row>
    <row r="54" spans="1:5" x14ac:dyDescent="0.2">
      <c r="A54" s="35" t="s">
        <v>906</v>
      </c>
      <c r="B54" s="35" t="s">
        <v>907</v>
      </c>
      <c r="C54" s="35">
        <v>1482</v>
      </c>
      <c r="D54" s="30" t="s">
        <v>908</v>
      </c>
      <c r="E54" s="35" t="s">
        <v>909</v>
      </c>
    </row>
    <row r="55" spans="1:5" x14ac:dyDescent="0.2">
      <c r="A55" s="36" t="s">
        <v>910</v>
      </c>
      <c r="B55" s="36" t="s">
        <v>911</v>
      </c>
      <c r="C55" s="36">
        <v>1483</v>
      </c>
      <c r="D55" s="32" t="s">
        <v>912</v>
      </c>
      <c r="E55" s="36" t="s">
        <v>913</v>
      </c>
    </row>
    <row r="56" spans="1:5" x14ac:dyDescent="0.2">
      <c r="A56" s="35" t="s">
        <v>914</v>
      </c>
      <c r="B56" s="35" t="s">
        <v>915</v>
      </c>
      <c r="C56" s="35">
        <v>1484</v>
      </c>
      <c r="D56" s="30" t="s">
        <v>916</v>
      </c>
      <c r="E56" s="35" t="s">
        <v>917</v>
      </c>
    </row>
    <row r="57" spans="1:5" x14ac:dyDescent="0.2">
      <c r="A57" s="36" t="s">
        <v>918</v>
      </c>
      <c r="B57" s="36" t="s">
        <v>919</v>
      </c>
      <c r="C57" s="36">
        <v>1485</v>
      </c>
      <c r="D57" s="32" t="s">
        <v>920</v>
      </c>
      <c r="E57" s="36" t="s">
        <v>921</v>
      </c>
    </row>
    <row r="58" spans="1:5" x14ac:dyDescent="0.2">
      <c r="A58" s="35" t="s">
        <v>922</v>
      </c>
      <c r="B58" s="35" t="s">
        <v>125</v>
      </c>
      <c r="C58" s="35">
        <v>1486</v>
      </c>
      <c r="D58" s="30" t="s">
        <v>923</v>
      </c>
      <c r="E58" s="35" t="s">
        <v>757</v>
      </c>
    </row>
    <row r="59" spans="1:5" x14ac:dyDescent="0.2">
      <c r="A59" s="36" t="s">
        <v>924</v>
      </c>
      <c r="B59" s="36" t="s">
        <v>925</v>
      </c>
      <c r="C59" s="36">
        <v>2000</v>
      </c>
      <c r="D59" s="32" t="s">
        <v>926</v>
      </c>
      <c r="E59" s="36" t="s">
        <v>927</v>
      </c>
    </row>
    <row r="60" spans="1:5" x14ac:dyDescent="0.2">
      <c r="A60" s="35" t="s">
        <v>928</v>
      </c>
      <c r="B60" s="35" t="s">
        <v>18</v>
      </c>
      <c r="C60" s="35">
        <v>2100</v>
      </c>
      <c r="D60" s="30" t="s">
        <v>929</v>
      </c>
      <c r="E60" s="35" t="s">
        <v>930</v>
      </c>
    </row>
    <row r="61" spans="1:5" x14ac:dyDescent="0.2">
      <c r="A61" s="36" t="s">
        <v>931</v>
      </c>
      <c r="B61" s="36" t="s">
        <v>932</v>
      </c>
      <c r="C61" s="36">
        <v>2100</v>
      </c>
      <c r="D61" s="32" t="s">
        <v>933</v>
      </c>
      <c r="E61" s="36" t="s">
        <v>737</v>
      </c>
    </row>
    <row r="62" spans="1:5" x14ac:dyDescent="0.2">
      <c r="A62" s="35" t="s">
        <v>934</v>
      </c>
      <c r="B62" s="35" t="s">
        <v>195</v>
      </c>
      <c r="C62" s="35">
        <v>2100</v>
      </c>
      <c r="D62" s="30" t="s">
        <v>740</v>
      </c>
      <c r="E62" s="35" t="s">
        <v>741</v>
      </c>
    </row>
    <row r="63" spans="1:5" x14ac:dyDescent="0.2">
      <c r="A63" s="36" t="s">
        <v>935</v>
      </c>
      <c r="B63" s="36" t="s">
        <v>936</v>
      </c>
      <c r="C63" s="36">
        <v>2100</v>
      </c>
      <c r="D63" s="32" t="s">
        <v>937</v>
      </c>
      <c r="E63" s="36" t="s">
        <v>745</v>
      </c>
    </row>
    <row r="64" spans="1:5" x14ac:dyDescent="0.2">
      <c r="A64" s="35" t="s">
        <v>938</v>
      </c>
      <c r="B64" s="35" t="s">
        <v>939</v>
      </c>
      <c r="C64" s="35">
        <v>2100</v>
      </c>
      <c r="D64" s="30" t="s">
        <v>748</v>
      </c>
      <c r="E64" s="35" t="s">
        <v>749</v>
      </c>
    </row>
    <row r="65" spans="1:5" x14ac:dyDescent="0.2">
      <c r="A65" s="36" t="s">
        <v>940</v>
      </c>
      <c r="B65" s="36" t="s">
        <v>158</v>
      </c>
      <c r="C65" s="36">
        <v>2101</v>
      </c>
      <c r="D65" s="32" t="s">
        <v>941</v>
      </c>
      <c r="E65" s="36" t="s">
        <v>942</v>
      </c>
    </row>
    <row r="66" spans="1:5" x14ac:dyDescent="0.2">
      <c r="A66" s="35" t="s">
        <v>943</v>
      </c>
      <c r="B66" s="35" t="s">
        <v>98</v>
      </c>
      <c r="C66" s="35">
        <v>2180</v>
      </c>
      <c r="D66" s="30" t="s">
        <v>944</v>
      </c>
      <c r="E66" s="35" t="s">
        <v>945</v>
      </c>
    </row>
    <row r="67" spans="1:5" x14ac:dyDescent="0.2">
      <c r="A67" s="36" t="s">
        <v>946</v>
      </c>
      <c r="B67" s="36" t="s">
        <v>19</v>
      </c>
      <c r="C67" s="36">
        <v>2181</v>
      </c>
      <c r="D67" s="32" t="s">
        <v>947</v>
      </c>
      <c r="E67" s="36" t="s">
        <v>948</v>
      </c>
    </row>
    <row r="68" spans="1:5" x14ac:dyDescent="0.2">
      <c r="A68" s="35" t="s">
        <v>949</v>
      </c>
      <c r="B68" s="35" t="s">
        <v>148</v>
      </c>
      <c r="C68" s="35">
        <v>2188</v>
      </c>
      <c r="D68" s="30" t="s">
        <v>619</v>
      </c>
      <c r="E68" s="35" t="s">
        <v>950</v>
      </c>
    </row>
    <row r="69" spans="1:5" x14ac:dyDescent="0.2">
      <c r="A69" s="36" t="s">
        <v>951</v>
      </c>
      <c r="B69" s="36" t="s">
        <v>952</v>
      </c>
      <c r="C69" s="36">
        <v>2191</v>
      </c>
      <c r="D69" s="32" t="s">
        <v>953</v>
      </c>
      <c r="E69" s="36" t="s">
        <v>954</v>
      </c>
    </row>
    <row r="70" spans="1:5" x14ac:dyDescent="0.2">
      <c r="A70" s="35" t="s">
        <v>955</v>
      </c>
      <c r="B70" s="35" t="s">
        <v>956</v>
      </c>
      <c r="C70" s="35">
        <v>2198</v>
      </c>
      <c r="D70" s="30" t="s">
        <v>957</v>
      </c>
      <c r="E70" s="35" t="s">
        <v>958</v>
      </c>
    </row>
    <row r="71" spans="1:5" x14ac:dyDescent="0.2">
      <c r="A71" s="36" t="s">
        <v>959</v>
      </c>
      <c r="B71" s="36" t="s">
        <v>960</v>
      </c>
      <c r="C71" s="36">
        <v>2199</v>
      </c>
      <c r="D71" s="32" t="s">
        <v>961</v>
      </c>
      <c r="E71" s="36" t="s">
        <v>962</v>
      </c>
    </row>
    <row r="72" spans="1:5" x14ac:dyDescent="0.2">
      <c r="A72" s="35" t="s">
        <v>963</v>
      </c>
      <c r="B72" s="35" t="s">
        <v>964</v>
      </c>
      <c r="C72" s="35">
        <v>2200</v>
      </c>
      <c r="D72" s="30" t="s">
        <v>965</v>
      </c>
      <c r="E72" s="35" t="s">
        <v>966</v>
      </c>
    </row>
    <row r="73" spans="1:5" x14ac:dyDescent="0.2">
      <c r="A73" s="36" t="s">
        <v>967</v>
      </c>
      <c r="B73" s="36" t="s">
        <v>968</v>
      </c>
      <c r="C73" s="36">
        <v>2200</v>
      </c>
      <c r="D73" s="32" t="s">
        <v>969</v>
      </c>
      <c r="E73" s="36" t="s">
        <v>970</v>
      </c>
    </row>
    <row r="74" spans="1:5" x14ac:dyDescent="0.2">
      <c r="A74" s="35" t="s">
        <v>971</v>
      </c>
      <c r="B74" s="35" t="s">
        <v>972</v>
      </c>
      <c r="C74" s="35">
        <v>2200</v>
      </c>
      <c r="D74" s="30" t="s">
        <v>740</v>
      </c>
      <c r="E74" s="35" t="s">
        <v>741</v>
      </c>
    </row>
    <row r="75" spans="1:5" x14ac:dyDescent="0.2">
      <c r="A75" s="36" t="s">
        <v>973</v>
      </c>
      <c r="B75" s="36" t="s">
        <v>974</v>
      </c>
      <c r="C75" s="36">
        <v>2200</v>
      </c>
      <c r="D75" s="32" t="s">
        <v>748</v>
      </c>
      <c r="E75" s="36" t="s">
        <v>749</v>
      </c>
    </row>
    <row r="76" spans="1:5" x14ac:dyDescent="0.2">
      <c r="A76" s="35" t="s">
        <v>975</v>
      </c>
      <c r="B76" s="35" t="s">
        <v>976</v>
      </c>
      <c r="C76" s="35">
        <v>2201</v>
      </c>
      <c r="D76" s="30" t="s">
        <v>977</v>
      </c>
      <c r="E76" s="35" t="s">
        <v>978</v>
      </c>
    </row>
    <row r="77" spans="1:5" x14ac:dyDescent="0.2">
      <c r="A77" s="36" t="s">
        <v>979</v>
      </c>
      <c r="B77" s="36" t="s">
        <v>980</v>
      </c>
      <c r="C77" s="36">
        <v>2203</v>
      </c>
      <c r="D77" s="32" t="s">
        <v>981</v>
      </c>
      <c r="E77" s="36" t="s">
        <v>982</v>
      </c>
    </row>
    <row r="78" spans="1:5" x14ac:dyDescent="0.2">
      <c r="A78" s="35" t="s">
        <v>983</v>
      </c>
      <c r="B78" s="35" t="s">
        <v>984</v>
      </c>
      <c r="C78" s="35">
        <v>2203</v>
      </c>
      <c r="D78" s="30" t="s">
        <v>985</v>
      </c>
      <c r="E78" s="35" t="s">
        <v>986</v>
      </c>
    </row>
    <row r="79" spans="1:5" x14ac:dyDescent="0.2">
      <c r="A79" s="36" t="s">
        <v>987</v>
      </c>
      <c r="B79" s="36" t="s">
        <v>988</v>
      </c>
      <c r="C79" s="36">
        <v>2204</v>
      </c>
      <c r="D79" s="32" t="s">
        <v>989</v>
      </c>
      <c r="E79" s="36" t="s">
        <v>954</v>
      </c>
    </row>
    <row r="80" spans="1:5" x14ac:dyDescent="0.2">
      <c r="A80" s="35" t="s">
        <v>990</v>
      </c>
      <c r="B80" s="35" t="s">
        <v>991</v>
      </c>
      <c r="C80" s="35">
        <v>2300</v>
      </c>
      <c r="D80" s="30" t="s">
        <v>992</v>
      </c>
      <c r="E80" s="35" t="s">
        <v>885</v>
      </c>
    </row>
    <row r="81" spans="1:5" x14ac:dyDescent="0.2">
      <c r="A81" s="36" t="s">
        <v>993</v>
      </c>
      <c r="B81" s="36" t="s">
        <v>994</v>
      </c>
      <c r="C81" s="36">
        <v>2300</v>
      </c>
      <c r="D81" s="32" t="s">
        <v>740</v>
      </c>
      <c r="E81" s="36" t="s">
        <v>741</v>
      </c>
    </row>
    <row r="82" spans="1:5" x14ac:dyDescent="0.2">
      <c r="A82" s="35" t="s">
        <v>995</v>
      </c>
      <c r="B82" s="35" t="s">
        <v>91</v>
      </c>
      <c r="C82" s="35">
        <v>2380</v>
      </c>
      <c r="D82" s="30" t="s">
        <v>996</v>
      </c>
      <c r="E82" s="35" t="s">
        <v>997</v>
      </c>
    </row>
    <row r="83" spans="1:5" x14ac:dyDescent="0.2">
      <c r="A83" s="36" t="s">
        <v>998</v>
      </c>
      <c r="B83" s="36" t="s">
        <v>999</v>
      </c>
      <c r="C83" s="36">
        <v>2380</v>
      </c>
      <c r="D83" s="32" t="s">
        <v>1000</v>
      </c>
      <c r="E83" s="36" t="s">
        <v>891</v>
      </c>
    </row>
    <row r="84" spans="1:5" x14ac:dyDescent="0.2">
      <c r="A84" s="35" t="s">
        <v>1001</v>
      </c>
      <c r="B84" s="35" t="s">
        <v>119</v>
      </c>
      <c r="C84" s="35">
        <v>2381</v>
      </c>
      <c r="D84" s="30" t="s">
        <v>1002</v>
      </c>
      <c r="E84" s="35" t="s">
        <v>1003</v>
      </c>
    </row>
    <row r="85" spans="1:5" x14ac:dyDescent="0.2">
      <c r="A85" s="36" t="s">
        <v>1004</v>
      </c>
      <c r="B85" s="36" t="s">
        <v>99</v>
      </c>
      <c r="C85" s="36">
        <v>2382</v>
      </c>
      <c r="D85" s="32" t="s">
        <v>1005</v>
      </c>
      <c r="E85" s="36" t="s">
        <v>1006</v>
      </c>
    </row>
    <row r="86" spans="1:5" x14ac:dyDescent="0.2">
      <c r="A86" s="35" t="s">
        <v>1007</v>
      </c>
      <c r="B86" s="35" t="s">
        <v>1008</v>
      </c>
      <c r="C86" s="35">
        <v>2383</v>
      </c>
      <c r="D86" s="30" t="s">
        <v>1009</v>
      </c>
      <c r="E86" s="35" t="s">
        <v>1010</v>
      </c>
    </row>
    <row r="87" spans="1:5" x14ac:dyDescent="0.2">
      <c r="A87" s="36" t="s">
        <v>1011</v>
      </c>
      <c r="B87" s="36" t="s">
        <v>1012</v>
      </c>
      <c r="C87" s="36">
        <v>2384</v>
      </c>
      <c r="D87" s="32" t="s">
        <v>1013</v>
      </c>
      <c r="E87" s="36" t="s">
        <v>1014</v>
      </c>
    </row>
    <row r="88" spans="1:5" x14ac:dyDescent="0.2">
      <c r="A88" s="35" t="s">
        <v>1015</v>
      </c>
      <c r="B88" s="35" t="s">
        <v>21</v>
      </c>
      <c r="C88" s="35">
        <v>2385</v>
      </c>
      <c r="D88" s="30" t="s">
        <v>1016</v>
      </c>
      <c r="E88" s="35" t="s">
        <v>1017</v>
      </c>
    </row>
    <row r="89" spans="1:5" x14ac:dyDescent="0.2">
      <c r="A89" s="36" t="s">
        <v>1018</v>
      </c>
      <c r="B89" s="36" t="s">
        <v>22</v>
      </c>
      <c r="C89" s="36">
        <v>2386</v>
      </c>
      <c r="D89" s="32" t="s">
        <v>1019</v>
      </c>
      <c r="E89" s="36" t="s">
        <v>1017</v>
      </c>
    </row>
    <row r="90" spans="1:5" x14ac:dyDescent="0.2">
      <c r="A90" s="35" t="s">
        <v>1020</v>
      </c>
      <c r="B90" s="35" t="s">
        <v>156</v>
      </c>
      <c r="C90" s="35">
        <v>2387</v>
      </c>
      <c r="D90" s="30" t="s">
        <v>1021</v>
      </c>
      <c r="E90" s="35" t="s">
        <v>1022</v>
      </c>
    </row>
    <row r="91" spans="1:5" x14ac:dyDescent="0.2">
      <c r="A91" s="36" t="s">
        <v>1023</v>
      </c>
      <c r="B91" s="36" t="s">
        <v>1024</v>
      </c>
      <c r="C91" s="36">
        <v>2388</v>
      </c>
      <c r="D91" s="32" t="s">
        <v>1025</v>
      </c>
      <c r="E91" s="36" t="s">
        <v>1026</v>
      </c>
    </row>
    <row r="92" spans="1:5" x14ac:dyDescent="0.2">
      <c r="A92" s="35" t="s">
        <v>1027</v>
      </c>
      <c r="B92" s="35" t="s">
        <v>77</v>
      </c>
      <c r="C92" s="35">
        <v>2389</v>
      </c>
      <c r="D92" s="30" t="s">
        <v>1028</v>
      </c>
      <c r="E92" s="35" t="s">
        <v>1029</v>
      </c>
    </row>
    <row r="93" spans="1:5" x14ac:dyDescent="0.2">
      <c r="A93" s="36" t="s">
        <v>1030</v>
      </c>
      <c r="B93" s="36" t="s">
        <v>1031</v>
      </c>
      <c r="C93" s="36">
        <v>2390</v>
      </c>
      <c r="D93" s="32" t="s">
        <v>1032</v>
      </c>
      <c r="E93" s="36" t="s">
        <v>1033</v>
      </c>
    </row>
    <row r="94" spans="1:5" x14ac:dyDescent="0.2">
      <c r="A94" s="35" t="s">
        <v>1034</v>
      </c>
      <c r="B94" s="35" t="s">
        <v>1035</v>
      </c>
      <c r="C94" s="35">
        <v>2400</v>
      </c>
      <c r="D94" s="30" t="s">
        <v>1036</v>
      </c>
      <c r="E94" s="35" t="s">
        <v>1037</v>
      </c>
    </row>
    <row r="95" spans="1:5" x14ac:dyDescent="0.2">
      <c r="A95" s="36" t="s">
        <v>1038</v>
      </c>
      <c r="B95" s="36" t="s">
        <v>1039</v>
      </c>
      <c r="C95" s="36">
        <v>2400</v>
      </c>
      <c r="D95" s="32" t="s">
        <v>740</v>
      </c>
      <c r="E95" s="36" t="s">
        <v>741</v>
      </c>
    </row>
    <row r="96" spans="1:5" x14ac:dyDescent="0.2">
      <c r="A96" s="35" t="s">
        <v>1040</v>
      </c>
      <c r="B96" s="35" t="s">
        <v>1041</v>
      </c>
      <c r="C96" s="35">
        <v>2400</v>
      </c>
      <c r="D96" s="30" t="s">
        <v>1042</v>
      </c>
      <c r="E96" s="35" t="s">
        <v>820</v>
      </c>
    </row>
    <row r="97" spans="1:5" x14ac:dyDescent="0.2">
      <c r="A97" s="36" t="s">
        <v>1043</v>
      </c>
      <c r="B97" s="36" t="s">
        <v>1044</v>
      </c>
      <c r="C97" s="36">
        <v>2400</v>
      </c>
      <c r="D97" s="32" t="s">
        <v>748</v>
      </c>
      <c r="E97" s="36"/>
    </row>
    <row r="98" spans="1:5" x14ac:dyDescent="0.2">
      <c r="A98" s="35" t="s">
        <v>1045</v>
      </c>
      <c r="B98" s="35" t="s">
        <v>1046</v>
      </c>
      <c r="C98" s="35">
        <v>2401</v>
      </c>
      <c r="D98" s="30" t="s">
        <v>1047</v>
      </c>
      <c r="E98" s="35" t="s">
        <v>1048</v>
      </c>
    </row>
    <row r="99" spans="1:5" x14ac:dyDescent="0.2">
      <c r="A99" s="36" t="s">
        <v>1049</v>
      </c>
      <c r="B99" s="36" t="s">
        <v>1050</v>
      </c>
      <c r="C99" s="36">
        <v>2402</v>
      </c>
      <c r="D99" s="32" t="s">
        <v>1051</v>
      </c>
      <c r="E99" s="36" t="s">
        <v>1052</v>
      </c>
    </row>
    <row r="100" spans="1:5" x14ac:dyDescent="0.2">
      <c r="A100" s="35" t="s">
        <v>1053</v>
      </c>
      <c r="B100" s="35" t="s">
        <v>1054</v>
      </c>
      <c r="C100" s="35">
        <v>2403</v>
      </c>
      <c r="D100" s="30" t="s">
        <v>1055</v>
      </c>
      <c r="E100" s="35" t="s">
        <v>1056</v>
      </c>
    </row>
    <row r="101" spans="1:5" x14ac:dyDescent="0.2">
      <c r="A101" s="36" t="s">
        <v>1057</v>
      </c>
      <c r="B101" s="36" t="s">
        <v>1058</v>
      </c>
      <c r="C101" s="36">
        <v>2404</v>
      </c>
      <c r="D101" s="32" t="s">
        <v>1059</v>
      </c>
      <c r="E101" s="36" t="s">
        <v>909</v>
      </c>
    </row>
    <row r="102" spans="1:5" x14ac:dyDescent="0.2">
      <c r="A102" s="35" t="s">
        <v>1060</v>
      </c>
      <c r="B102" s="35" t="s">
        <v>1061</v>
      </c>
      <c r="C102" s="35">
        <v>2405</v>
      </c>
      <c r="D102" s="30" t="s">
        <v>1062</v>
      </c>
      <c r="E102" s="35" t="s">
        <v>1063</v>
      </c>
    </row>
    <row r="103" spans="1:5" x14ac:dyDescent="0.2">
      <c r="A103" s="36" t="s">
        <v>1064</v>
      </c>
      <c r="B103" s="36" t="s">
        <v>1065</v>
      </c>
      <c r="C103" s="36">
        <v>2406</v>
      </c>
      <c r="D103" s="32" t="s">
        <v>1066</v>
      </c>
      <c r="E103" s="36" t="s">
        <v>1067</v>
      </c>
    </row>
    <row r="104" spans="1:5" x14ac:dyDescent="0.2">
      <c r="A104" s="35" t="s">
        <v>1068</v>
      </c>
      <c r="B104" s="35" t="s">
        <v>1069</v>
      </c>
      <c r="C104" s="35">
        <v>2407</v>
      </c>
      <c r="D104" s="30" t="s">
        <v>1070</v>
      </c>
      <c r="E104" s="35" t="s">
        <v>1071</v>
      </c>
    </row>
    <row r="105" spans="1:5" x14ac:dyDescent="0.2">
      <c r="A105" s="36" t="s">
        <v>1072</v>
      </c>
      <c r="B105" s="36" t="s">
        <v>1073</v>
      </c>
      <c r="C105" s="36">
        <v>2408</v>
      </c>
      <c r="D105" s="32" t="s">
        <v>1074</v>
      </c>
      <c r="E105" s="36" t="s">
        <v>1075</v>
      </c>
    </row>
    <row r="106" spans="1:5" x14ac:dyDescent="0.2">
      <c r="A106" s="35" t="s">
        <v>1076</v>
      </c>
      <c r="B106" s="35" t="s">
        <v>1077</v>
      </c>
      <c r="C106" s="35">
        <v>2409</v>
      </c>
      <c r="D106" s="30" t="s">
        <v>1078</v>
      </c>
      <c r="E106" s="35" t="s">
        <v>1079</v>
      </c>
    </row>
    <row r="107" spans="1:5" x14ac:dyDescent="0.2">
      <c r="A107" s="36" t="s">
        <v>1080</v>
      </c>
      <c r="B107" s="36" t="s">
        <v>1081</v>
      </c>
      <c r="C107" s="36">
        <v>2410</v>
      </c>
      <c r="D107" s="32" t="s">
        <v>1082</v>
      </c>
      <c r="E107" s="36" t="s">
        <v>1083</v>
      </c>
    </row>
    <row r="108" spans="1:5" x14ac:dyDescent="0.2">
      <c r="A108" s="35" t="s">
        <v>1084</v>
      </c>
      <c r="B108" s="35" t="s">
        <v>1085</v>
      </c>
      <c r="C108" s="35">
        <v>3000</v>
      </c>
      <c r="D108" s="30" t="s">
        <v>714</v>
      </c>
      <c r="E108" s="35" t="s">
        <v>1086</v>
      </c>
    </row>
    <row r="109" spans="1:5" x14ac:dyDescent="0.2">
      <c r="A109" s="36" t="s">
        <v>1087</v>
      </c>
      <c r="B109" s="36" t="s">
        <v>1088</v>
      </c>
      <c r="C109" s="36">
        <v>3000</v>
      </c>
      <c r="D109" s="32" t="s">
        <v>1089</v>
      </c>
      <c r="E109" s="36"/>
    </row>
    <row r="110" spans="1:5" x14ac:dyDescent="0.2">
      <c r="A110" s="35" t="s">
        <v>1090</v>
      </c>
      <c r="B110" s="35" t="s">
        <v>1091</v>
      </c>
      <c r="C110" s="35">
        <v>3100</v>
      </c>
      <c r="D110" s="30" t="s">
        <v>1092</v>
      </c>
      <c r="E110" s="35" t="s">
        <v>1093</v>
      </c>
    </row>
    <row r="111" spans="1:5" x14ac:dyDescent="0.2">
      <c r="A111" s="36" t="s">
        <v>1094</v>
      </c>
      <c r="B111" s="36" t="s">
        <v>1095</v>
      </c>
      <c r="C111" s="36">
        <v>3100</v>
      </c>
      <c r="D111" s="32" t="s">
        <v>1096</v>
      </c>
      <c r="E111" s="36" t="s">
        <v>1097</v>
      </c>
    </row>
    <row r="112" spans="1:5" x14ac:dyDescent="0.2">
      <c r="A112" s="35" t="s">
        <v>1098</v>
      </c>
      <c r="B112" s="35" t="s">
        <v>1099</v>
      </c>
      <c r="C112" s="35">
        <v>3100</v>
      </c>
      <c r="D112" s="30" t="s">
        <v>1100</v>
      </c>
      <c r="E112" s="35" t="s">
        <v>1101</v>
      </c>
    </row>
    <row r="113" spans="1:5" x14ac:dyDescent="0.2">
      <c r="A113" s="36" t="s">
        <v>1102</v>
      </c>
      <c r="B113" s="36" t="s">
        <v>1103</v>
      </c>
      <c r="C113" s="36">
        <v>3100</v>
      </c>
      <c r="D113" s="32" t="s">
        <v>1104</v>
      </c>
      <c r="E113" s="36" t="s">
        <v>749</v>
      </c>
    </row>
    <row r="114" spans="1:5" x14ac:dyDescent="0.2">
      <c r="A114" s="35" t="s">
        <v>1105</v>
      </c>
      <c r="B114" s="35" t="s">
        <v>13</v>
      </c>
      <c r="C114" s="35">
        <v>3110</v>
      </c>
      <c r="D114" s="30" t="s">
        <v>1106</v>
      </c>
      <c r="E114" s="35" t="s">
        <v>1107</v>
      </c>
    </row>
    <row r="115" spans="1:5" x14ac:dyDescent="0.2">
      <c r="A115" s="36" t="s">
        <v>1108</v>
      </c>
      <c r="B115" s="36" t="s">
        <v>23</v>
      </c>
      <c r="C115" s="36">
        <v>3120</v>
      </c>
      <c r="D115" s="32" t="s">
        <v>1109</v>
      </c>
      <c r="E115" s="36" t="s">
        <v>1110</v>
      </c>
    </row>
    <row r="116" spans="1:5" x14ac:dyDescent="0.2">
      <c r="A116" s="35" t="s">
        <v>1111</v>
      </c>
      <c r="B116" s="35" t="s">
        <v>24</v>
      </c>
      <c r="C116" s="35">
        <v>3150</v>
      </c>
      <c r="D116" s="30" t="s">
        <v>1112</v>
      </c>
      <c r="E116" s="35" t="s">
        <v>1110</v>
      </c>
    </row>
    <row r="117" spans="1:5" x14ac:dyDescent="0.2">
      <c r="A117" s="36" t="s">
        <v>1113</v>
      </c>
      <c r="B117" s="36" t="s">
        <v>25</v>
      </c>
      <c r="C117" s="36">
        <v>3160</v>
      </c>
      <c r="D117" s="32" t="s">
        <v>1114</v>
      </c>
      <c r="E117" s="36" t="s">
        <v>1115</v>
      </c>
    </row>
    <row r="118" spans="1:5" x14ac:dyDescent="0.2">
      <c r="A118" s="35" t="s">
        <v>1116</v>
      </c>
      <c r="B118" s="35" t="s">
        <v>26</v>
      </c>
      <c r="C118" s="35">
        <v>3180</v>
      </c>
      <c r="D118" s="30" t="s">
        <v>1117</v>
      </c>
      <c r="E118" s="35" t="s">
        <v>1115</v>
      </c>
    </row>
    <row r="119" spans="1:5" x14ac:dyDescent="0.2">
      <c r="A119" s="36" t="s">
        <v>1118</v>
      </c>
      <c r="B119" s="36" t="s">
        <v>1119</v>
      </c>
      <c r="C119" s="36">
        <v>3200</v>
      </c>
      <c r="D119" s="32" t="s">
        <v>1120</v>
      </c>
      <c r="E119" s="36" t="s">
        <v>1121</v>
      </c>
    </row>
    <row r="120" spans="1:5" x14ac:dyDescent="0.2">
      <c r="A120" s="35" t="s">
        <v>1122</v>
      </c>
      <c r="B120" s="35" t="s">
        <v>1123</v>
      </c>
      <c r="C120" s="35">
        <v>3200</v>
      </c>
      <c r="D120" s="30" t="s">
        <v>1104</v>
      </c>
      <c r="E120" s="35" t="s">
        <v>749</v>
      </c>
    </row>
    <row r="121" spans="1:5" x14ac:dyDescent="0.2">
      <c r="A121" s="36" t="s">
        <v>1124</v>
      </c>
      <c r="B121" s="36" t="s">
        <v>1125</v>
      </c>
      <c r="C121" s="36">
        <v>3210</v>
      </c>
      <c r="D121" s="32" t="s">
        <v>1126</v>
      </c>
      <c r="E121" s="36" t="s">
        <v>1127</v>
      </c>
    </row>
    <row r="122" spans="1:5" x14ac:dyDescent="0.2">
      <c r="A122" s="35" t="s">
        <v>1128</v>
      </c>
      <c r="B122" s="35" t="s">
        <v>27</v>
      </c>
      <c r="C122" s="35">
        <v>3220</v>
      </c>
      <c r="D122" s="30" t="s">
        <v>1129</v>
      </c>
      <c r="E122" s="35" t="s">
        <v>1130</v>
      </c>
    </row>
    <row r="123" spans="1:5" x14ac:dyDescent="0.2">
      <c r="A123" s="36" t="s">
        <v>1131</v>
      </c>
      <c r="B123" s="36" t="s">
        <v>28</v>
      </c>
      <c r="C123" s="36">
        <v>3228</v>
      </c>
      <c r="D123" s="32" t="s">
        <v>1132</v>
      </c>
      <c r="E123" s="36" t="s">
        <v>1130</v>
      </c>
    </row>
    <row r="124" spans="1:5" x14ac:dyDescent="0.2">
      <c r="A124" s="35" t="s">
        <v>1133</v>
      </c>
      <c r="B124" s="35" t="s">
        <v>100</v>
      </c>
      <c r="C124" s="35">
        <v>3230</v>
      </c>
      <c r="D124" s="30" t="s">
        <v>1134</v>
      </c>
      <c r="E124" s="35" t="s">
        <v>1135</v>
      </c>
    </row>
    <row r="125" spans="1:5" x14ac:dyDescent="0.2">
      <c r="A125" s="36" t="s">
        <v>1136</v>
      </c>
      <c r="B125" s="36" t="s">
        <v>120</v>
      </c>
      <c r="C125" s="36">
        <v>3238</v>
      </c>
      <c r="D125" s="32" t="s">
        <v>1137</v>
      </c>
      <c r="E125" s="36" t="s">
        <v>1138</v>
      </c>
    </row>
    <row r="126" spans="1:5" x14ac:dyDescent="0.2">
      <c r="A126" s="35" t="s">
        <v>1139</v>
      </c>
      <c r="B126" s="35" t="s">
        <v>1140</v>
      </c>
      <c r="C126" s="35">
        <v>3300</v>
      </c>
      <c r="D126" s="30" t="s">
        <v>1141</v>
      </c>
      <c r="E126" s="35" t="s">
        <v>1142</v>
      </c>
    </row>
    <row r="127" spans="1:5" x14ac:dyDescent="0.2">
      <c r="A127" s="36" t="s">
        <v>1143</v>
      </c>
      <c r="B127" s="36" t="s">
        <v>1144</v>
      </c>
      <c r="C127" s="36">
        <v>3300</v>
      </c>
      <c r="D127" s="32" t="s">
        <v>1104</v>
      </c>
      <c r="E127" s="36" t="s">
        <v>749</v>
      </c>
    </row>
    <row r="128" spans="1:5" x14ac:dyDescent="0.2">
      <c r="A128" s="35" t="s">
        <v>1145</v>
      </c>
      <c r="B128" s="35" t="s">
        <v>1146</v>
      </c>
      <c r="C128" s="35">
        <v>3310</v>
      </c>
      <c r="D128" s="30" t="s">
        <v>1147</v>
      </c>
      <c r="E128" s="35" t="s">
        <v>1148</v>
      </c>
    </row>
    <row r="129" spans="1:5" x14ac:dyDescent="0.2">
      <c r="A129" s="36" t="s">
        <v>1149</v>
      </c>
      <c r="B129" s="36" t="s">
        <v>87</v>
      </c>
      <c r="C129" s="36">
        <v>3320</v>
      </c>
      <c r="D129" s="32" t="s">
        <v>1150</v>
      </c>
      <c r="E129" s="36" t="s">
        <v>1151</v>
      </c>
    </row>
    <row r="130" spans="1:5" x14ac:dyDescent="0.2">
      <c r="A130" s="35" t="s">
        <v>1152</v>
      </c>
      <c r="B130" s="35" t="s">
        <v>29</v>
      </c>
      <c r="C130" s="35">
        <v>3328</v>
      </c>
      <c r="D130" s="30" t="s">
        <v>1153</v>
      </c>
      <c r="E130" s="35" t="s">
        <v>1154</v>
      </c>
    </row>
    <row r="131" spans="1:5" x14ac:dyDescent="0.2">
      <c r="A131" s="36" t="s">
        <v>1155</v>
      </c>
      <c r="B131" s="36" t="s">
        <v>101</v>
      </c>
      <c r="C131" s="36">
        <v>3330</v>
      </c>
      <c r="D131" s="32" t="s">
        <v>1156</v>
      </c>
      <c r="E131" s="36" t="s">
        <v>1157</v>
      </c>
    </row>
    <row r="132" spans="1:5" x14ac:dyDescent="0.2">
      <c r="A132" s="35" t="s">
        <v>1158</v>
      </c>
      <c r="B132" s="35" t="s">
        <v>102</v>
      </c>
      <c r="C132" s="35">
        <v>3339</v>
      </c>
      <c r="D132" s="30" t="s">
        <v>1159</v>
      </c>
      <c r="E132" s="35" t="s">
        <v>1154</v>
      </c>
    </row>
    <row r="133" spans="1:5" x14ac:dyDescent="0.2">
      <c r="A133" s="36" t="s">
        <v>1160</v>
      </c>
      <c r="B133" s="36" t="s">
        <v>14</v>
      </c>
      <c r="C133" s="36">
        <v>3340</v>
      </c>
      <c r="D133" s="32" t="s">
        <v>1161</v>
      </c>
      <c r="E133" s="36" t="s">
        <v>1162</v>
      </c>
    </row>
    <row r="134" spans="1:5" x14ac:dyDescent="0.2">
      <c r="A134" s="35" t="s">
        <v>1163</v>
      </c>
      <c r="B134" s="35" t="s">
        <v>30</v>
      </c>
      <c r="C134" s="35">
        <v>3346</v>
      </c>
      <c r="D134" s="30" t="s">
        <v>1164</v>
      </c>
      <c r="E134" s="35" t="s">
        <v>1165</v>
      </c>
    </row>
    <row r="135" spans="1:5" x14ac:dyDescent="0.2">
      <c r="A135" s="36" t="s">
        <v>1166</v>
      </c>
      <c r="B135" s="36" t="s">
        <v>1167</v>
      </c>
      <c r="C135" s="36">
        <v>3346</v>
      </c>
      <c r="D135" s="32" t="s">
        <v>1168</v>
      </c>
      <c r="E135" s="36"/>
    </row>
    <row r="136" spans="1:5" x14ac:dyDescent="0.2">
      <c r="A136" s="35" t="s">
        <v>1169</v>
      </c>
      <c r="B136" s="35" t="s">
        <v>1170</v>
      </c>
      <c r="C136" s="35">
        <v>3350</v>
      </c>
      <c r="D136" s="30" t="s">
        <v>1171</v>
      </c>
      <c r="E136" s="35" t="s">
        <v>1172</v>
      </c>
    </row>
    <row r="137" spans="1:5" x14ac:dyDescent="0.2">
      <c r="A137" s="36" t="s">
        <v>1173</v>
      </c>
      <c r="B137" s="36" t="s">
        <v>31</v>
      </c>
      <c r="C137" s="36">
        <v>3360</v>
      </c>
      <c r="D137" s="32" t="s">
        <v>1174</v>
      </c>
      <c r="E137" s="36" t="s">
        <v>1175</v>
      </c>
    </row>
    <row r="138" spans="1:5" x14ac:dyDescent="0.2">
      <c r="A138" s="35" t="s">
        <v>1176</v>
      </c>
      <c r="B138" s="35" t="s">
        <v>184</v>
      </c>
      <c r="C138" s="35">
        <v>3400</v>
      </c>
      <c r="D138" s="30" t="s">
        <v>1177</v>
      </c>
      <c r="E138" s="35" t="s">
        <v>1178</v>
      </c>
    </row>
    <row r="139" spans="1:5" x14ac:dyDescent="0.2">
      <c r="A139" s="36" t="s">
        <v>1179</v>
      </c>
      <c r="B139" s="36" t="s">
        <v>1180</v>
      </c>
      <c r="C139" s="36">
        <v>3400</v>
      </c>
      <c r="D139" s="32" t="s">
        <v>1181</v>
      </c>
      <c r="E139" s="36" t="s">
        <v>1182</v>
      </c>
    </row>
    <row r="140" spans="1:5" x14ac:dyDescent="0.2">
      <c r="A140" s="35" t="s">
        <v>1183</v>
      </c>
      <c r="B140" s="35" t="s">
        <v>1184</v>
      </c>
      <c r="C140" s="35">
        <v>3400</v>
      </c>
      <c r="D140" s="30" t="s">
        <v>1104</v>
      </c>
      <c r="E140" s="35" t="s">
        <v>749</v>
      </c>
    </row>
    <row r="141" spans="1:5" x14ac:dyDescent="0.2">
      <c r="A141" s="36" t="s">
        <v>1185</v>
      </c>
      <c r="B141" s="36" t="s">
        <v>1186</v>
      </c>
      <c r="C141" s="36">
        <v>3410</v>
      </c>
      <c r="D141" s="32" t="s">
        <v>1187</v>
      </c>
      <c r="E141" s="36" t="s">
        <v>1188</v>
      </c>
    </row>
    <row r="142" spans="1:5" x14ac:dyDescent="0.2">
      <c r="A142" s="35" t="s">
        <v>1189</v>
      </c>
      <c r="B142" s="35" t="s">
        <v>1190</v>
      </c>
      <c r="C142" s="35">
        <v>3411</v>
      </c>
      <c r="D142" s="30" t="s">
        <v>1191</v>
      </c>
      <c r="E142" s="35" t="s">
        <v>1192</v>
      </c>
    </row>
    <row r="143" spans="1:5" x14ac:dyDescent="0.2">
      <c r="A143" s="36" t="s">
        <v>1193</v>
      </c>
      <c r="B143" s="36" t="s">
        <v>1194</v>
      </c>
      <c r="C143" s="36">
        <v>3412</v>
      </c>
      <c r="D143" s="32" t="s">
        <v>1195</v>
      </c>
      <c r="E143" s="36" t="s">
        <v>1196</v>
      </c>
    </row>
    <row r="144" spans="1:5" x14ac:dyDescent="0.2">
      <c r="A144" s="35" t="s">
        <v>1197</v>
      </c>
      <c r="B144" s="35" t="s">
        <v>1198</v>
      </c>
      <c r="C144" s="35">
        <v>3413</v>
      </c>
      <c r="D144" s="30" t="s">
        <v>1199</v>
      </c>
      <c r="E144" s="35" t="s">
        <v>1200</v>
      </c>
    </row>
    <row r="145" spans="1:5" x14ac:dyDescent="0.2">
      <c r="A145" s="36" t="s">
        <v>1201</v>
      </c>
      <c r="B145" s="36" t="s">
        <v>1202</v>
      </c>
      <c r="C145" s="36">
        <v>3414</v>
      </c>
      <c r="D145" s="32" t="s">
        <v>1203</v>
      </c>
      <c r="E145" s="36" t="s">
        <v>1204</v>
      </c>
    </row>
    <row r="146" spans="1:5" x14ac:dyDescent="0.2">
      <c r="A146" s="35" t="s">
        <v>1205</v>
      </c>
      <c r="B146" s="35" t="s">
        <v>1206</v>
      </c>
      <c r="C146" s="35">
        <v>3415</v>
      </c>
      <c r="D146" s="30" t="s">
        <v>1207</v>
      </c>
      <c r="E146" s="35" t="s">
        <v>1208</v>
      </c>
    </row>
    <row r="147" spans="1:5" x14ac:dyDescent="0.2">
      <c r="A147" s="36" t="s">
        <v>1209</v>
      </c>
      <c r="B147" s="36" t="s">
        <v>1210</v>
      </c>
      <c r="C147" s="36">
        <v>3416</v>
      </c>
      <c r="D147" s="32" t="s">
        <v>1211</v>
      </c>
      <c r="E147" s="36" t="s">
        <v>1212</v>
      </c>
    </row>
    <row r="148" spans="1:5" x14ac:dyDescent="0.2">
      <c r="A148" s="35" t="s">
        <v>1213</v>
      </c>
      <c r="B148" s="35" t="s">
        <v>78</v>
      </c>
      <c r="C148" s="35">
        <v>3420</v>
      </c>
      <c r="D148" s="30" t="s">
        <v>1214</v>
      </c>
      <c r="E148" s="35" t="s">
        <v>1215</v>
      </c>
    </row>
    <row r="149" spans="1:5" x14ac:dyDescent="0.2">
      <c r="A149" s="36" t="s">
        <v>1216</v>
      </c>
      <c r="B149" s="36" t="s">
        <v>32</v>
      </c>
      <c r="C149" s="36">
        <v>3421</v>
      </c>
      <c r="D149" s="32" t="s">
        <v>1217</v>
      </c>
      <c r="E149" s="36" t="s">
        <v>1218</v>
      </c>
    </row>
    <row r="150" spans="1:5" x14ac:dyDescent="0.2">
      <c r="A150" s="35" t="s">
        <v>1219</v>
      </c>
      <c r="B150" s="35" t="s">
        <v>33</v>
      </c>
      <c r="C150" s="35">
        <v>3422</v>
      </c>
      <c r="D150" s="30" t="s">
        <v>1220</v>
      </c>
      <c r="E150" s="35" t="s">
        <v>1196</v>
      </c>
    </row>
    <row r="151" spans="1:5" x14ac:dyDescent="0.2">
      <c r="A151" s="36" t="s">
        <v>1221</v>
      </c>
      <c r="B151" s="36" t="s">
        <v>34</v>
      </c>
      <c r="C151" s="36">
        <v>3423</v>
      </c>
      <c r="D151" s="32" t="s">
        <v>1222</v>
      </c>
      <c r="E151" s="36" t="s">
        <v>1223</v>
      </c>
    </row>
    <row r="152" spans="1:5" x14ac:dyDescent="0.2">
      <c r="A152" s="35" t="s">
        <v>1224</v>
      </c>
      <c r="B152" s="35" t="s">
        <v>35</v>
      </c>
      <c r="C152" s="35">
        <v>3424</v>
      </c>
      <c r="D152" s="30" t="s">
        <v>1225</v>
      </c>
      <c r="E152" s="35" t="s">
        <v>1204</v>
      </c>
    </row>
    <row r="153" spans="1:5" x14ac:dyDescent="0.2">
      <c r="A153" s="36" t="s">
        <v>1226</v>
      </c>
      <c r="B153" s="36" t="s">
        <v>36</v>
      </c>
      <c r="C153" s="36">
        <v>3425</v>
      </c>
      <c r="D153" s="32" t="s">
        <v>1227</v>
      </c>
      <c r="E153" s="36" t="s">
        <v>1208</v>
      </c>
    </row>
    <row r="154" spans="1:5" x14ac:dyDescent="0.2">
      <c r="A154" s="35" t="s">
        <v>1228</v>
      </c>
      <c r="B154" s="35" t="s">
        <v>1229</v>
      </c>
      <c r="C154" s="35">
        <v>3426</v>
      </c>
      <c r="D154" s="30" t="s">
        <v>1230</v>
      </c>
      <c r="E154" s="35" t="s">
        <v>1212</v>
      </c>
    </row>
    <row r="155" spans="1:5" x14ac:dyDescent="0.2">
      <c r="A155" s="36" t="s">
        <v>1231</v>
      </c>
      <c r="B155" s="36" t="s">
        <v>1232</v>
      </c>
      <c r="C155" s="36">
        <v>3430</v>
      </c>
      <c r="D155" s="32" t="s">
        <v>1233</v>
      </c>
      <c r="E155" s="36" t="s">
        <v>1188</v>
      </c>
    </row>
    <row r="156" spans="1:5" x14ac:dyDescent="0.2">
      <c r="A156" s="35" t="s">
        <v>1234</v>
      </c>
      <c r="B156" s="35" t="s">
        <v>103</v>
      </c>
      <c r="C156" s="35">
        <v>3431</v>
      </c>
      <c r="D156" s="30" t="s">
        <v>1235</v>
      </c>
      <c r="E156" s="35" t="s">
        <v>1196</v>
      </c>
    </row>
    <row r="157" spans="1:5" x14ac:dyDescent="0.2">
      <c r="A157" s="36" t="s">
        <v>1236</v>
      </c>
      <c r="B157" s="36" t="s">
        <v>113</v>
      </c>
      <c r="C157" s="36">
        <v>3432</v>
      </c>
      <c r="D157" s="32" t="s">
        <v>1237</v>
      </c>
      <c r="E157" s="36" t="s">
        <v>1238</v>
      </c>
    </row>
    <row r="158" spans="1:5" x14ac:dyDescent="0.2">
      <c r="A158" s="35" t="s">
        <v>1239</v>
      </c>
      <c r="B158" s="35" t="s">
        <v>37</v>
      </c>
      <c r="C158" s="35">
        <v>3433</v>
      </c>
      <c r="D158" s="30" t="s">
        <v>1240</v>
      </c>
      <c r="E158" s="35" t="s">
        <v>1204</v>
      </c>
    </row>
    <row r="159" spans="1:5" x14ac:dyDescent="0.2">
      <c r="A159" s="36" t="s">
        <v>1241</v>
      </c>
      <c r="B159" s="36" t="s">
        <v>38</v>
      </c>
      <c r="C159" s="36">
        <v>3434</v>
      </c>
      <c r="D159" s="32" t="s">
        <v>1242</v>
      </c>
      <c r="E159" s="36" t="s">
        <v>1192</v>
      </c>
    </row>
    <row r="160" spans="1:5" x14ac:dyDescent="0.2">
      <c r="A160" s="35" t="s">
        <v>1243</v>
      </c>
      <c r="B160" s="35" t="s">
        <v>39</v>
      </c>
      <c r="C160" s="35">
        <v>3435</v>
      </c>
      <c r="D160" s="30" t="s">
        <v>1244</v>
      </c>
      <c r="E160" s="35" t="s">
        <v>1208</v>
      </c>
    </row>
    <row r="161" spans="1:5" x14ac:dyDescent="0.2">
      <c r="A161" s="36" t="s">
        <v>1245</v>
      </c>
      <c r="B161" s="36" t="s">
        <v>1246</v>
      </c>
      <c r="C161" s="36">
        <v>3436</v>
      </c>
      <c r="D161" s="32" t="s">
        <v>1247</v>
      </c>
      <c r="E161" s="36" t="s">
        <v>1212</v>
      </c>
    </row>
    <row r="162" spans="1:5" x14ac:dyDescent="0.2">
      <c r="A162" s="35" t="s">
        <v>1248</v>
      </c>
      <c r="B162" s="35" t="s">
        <v>1249</v>
      </c>
      <c r="C162" s="35">
        <v>3440</v>
      </c>
      <c r="D162" s="30" t="s">
        <v>1250</v>
      </c>
      <c r="E162" s="35" t="s">
        <v>1251</v>
      </c>
    </row>
    <row r="163" spans="1:5" x14ac:dyDescent="0.2">
      <c r="A163" s="36" t="s">
        <v>1252</v>
      </c>
      <c r="B163" s="36" t="s">
        <v>1253</v>
      </c>
      <c r="C163" s="36">
        <v>3441</v>
      </c>
      <c r="D163" s="32" t="s">
        <v>1254</v>
      </c>
      <c r="E163" s="36" t="s">
        <v>1255</v>
      </c>
    </row>
    <row r="164" spans="1:5" x14ac:dyDescent="0.2">
      <c r="A164" s="35" t="s">
        <v>1256</v>
      </c>
      <c r="B164" s="35" t="s">
        <v>1257</v>
      </c>
      <c r="C164" s="35">
        <v>3442</v>
      </c>
      <c r="D164" s="30" t="s">
        <v>1258</v>
      </c>
      <c r="E164" s="35" t="s">
        <v>1196</v>
      </c>
    </row>
    <row r="165" spans="1:5" x14ac:dyDescent="0.2">
      <c r="A165" s="36" t="s">
        <v>1259</v>
      </c>
      <c r="B165" s="36" t="s">
        <v>1260</v>
      </c>
      <c r="C165" s="36">
        <v>3443</v>
      </c>
      <c r="D165" s="32" t="s">
        <v>1261</v>
      </c>
      <c r="E165" s="36" t="s">
        <v>1262</v>
      </c>
    </row>
    <row r="166" spans="1:5" x14ac:dyDescent="0.2">
      <c r="A166" s="35" t="s">
        <v>1263</v>
      </c>
      <c r="B166" s="35" t="s">
        <v>1264</v>
      </c>
      <c r="C166" s="35">
        <v>3444</v>
      </c>
      <c r="D166" s="30" t="s">
        <v>1265</v>
      </c>
      <c r="E166" s="35" t="s">
        <v>1204</v>
      </c>
    </row>
    <row r="167" spans="1:5" x14ac:dyDescent="0.2">
      <c r="A167" s="36" t="s">
        <v>1266</v>
      </c>
      <c r="B167" s="36" t="s">
        <v>1267</v>
      </c>
      <c r="C167" s="36">
        <v>3445</v>
      </c>
      <c r="D167" s="32" t="s">
        <v>1268</v>
      </c>
      <c r="E167" s="36" t="s">
        <v>1269</v>
      </c>
    </row>
    <row r="168" spans="1:5" x14ac:dyDescent="0.2">
      <c r="A168" s="35" t="s">
        <v>1270</v>
      </c>
      <c r="B168" s="35" t="s">
        <v>1271</v>
      </c>
      <c r="C168" s="35">
        <v>3446</v>
      </c>
      <c r="D168" s="30" t="s">
        <v>1272</v>
      </c>
      <c r="E168" s="35" t="s">
        <v>1196</v>
      </c>
    </row>
    <row r="169" spans="1:5" x14ac:dyDescent="0.2">
      <c r="A169" s="36" t="s">
        <v>1273</v>
      </c>
      <c r="B169" s="36" t="s">
        <v>1274</v>
      </c>
      <c r="C169" s="36">
        <v>3447</v>
      </c>
      <c r="D169" s="32" t="s">
        <v>1275</v>
      </c>
      <c r="E169" s="36" t="s">
        <v>1276</v>
      </c>
    </row>
    <row r="170" spans="1:5" x14ac:dyDescent="0.2">
      <c r="A170" s="35" t="s">
        <v>1277</v>
      </c>
      <c r="B170" s="35" t="s">
        <v>1278</v>
      </c>
      <c r="C170" s="35">
        <v>3448</v>
      </c>
      <c r="D170" s="30" t="s">
        <v>1279</v>
      </c>
      <c r="E170" s="35" t="s">
        <v>1204</v>
      </c>
    </row>
    <row r="171" spans="1:5" x14ac:dyDescent="0.2">
      <c r="A171" s="36" t="s">
        <v>1280</v>
      </c>
      <c r="B171" s="36" t="s">
        <v>1281</v>
      </c>
      <c r="C171" s="36">
        <v>3449</v>
      </c>
      <c r="D171" s="32" t="s">
        <v>1282</v>
      </c>
      <c r="E171" s="36" t="s">
        <v>1212</v>
      </c>
    </row>
    <row r="172" spans="1:5" x14ac:dyDescent="0.2">
      <c r="A172" s="35" t="s">
        <v>1283</v>
      </c>
      <c r="B172" s="35" t="s">
        <v>1284</v>
      </c>
      <c r="C172" s="35">
        <v>3450</v>
      </c>
      <c r="D172" s="30" t="s">
        <v>1285</v>
      </c>
      <c r="E172" s="35" t="s">
        <v>1212</v>
      </c>
    </row>
    <row r="173" spans="1:5" x14ac:dyDescent="0.2">
      <c r="A173" s="36" t="s">
        <v>1286</v>
      </c>
      <c r="B173" s="36" t="s">
        <v>1287</v>
      </c>
      <c r="C173" s="36">
        <v>3451</v>
      </c>
      <c r="D173" s="32" t="s">
        <v>1288</v>
      </c>
      <c r="E173" s="36" t="s">
        <v>1208</v>
      </c>
    </row>
    <row r="174" spans="1:5" x14ac:dyDescent="0.2">
      <c r="A174" s="35" t="s">
        <v>1289</v>
      </c>
      <c r="B174" s="35" t="s">
        <v>1290</v>
      </c>
      <c r="C174" s="35">
        <v>3452</v>
      </c>
      <c r="D174" s="30" t="s">
        <v>1291</v>
      </c>
      <c r="E174" s="35" t="s">
        <v>1208</v>
      </c>
    </row>
    <row r="175" spans="1:5" x14ac:dyDescent="0.2">
      <c r="A175" s="36" t="s">
        <v>1292</v>
      </c>
      <c r="B175" s="36" t="s">
        <v>185</v>
      </c>
      <c r="C175" s="36">
        <v>3500</v>
      </c>
      <c r="D175" s="32" t="s">
        <v>1293</v>
      </c>
      <c r="E175" s="36" t="s">
        <v>1294</v>
      </c>
    </row>
    <row r="176" spans="1:5" x14ac:dyDescent="0.2">
      <c r="A176" s="35" t="s">
        <v>1295</v>
      </c>
      <c r="B176" s="35" t="s">
        <v>1296</v>
      </c>
      <c r="C176" s="35">
        <v>3500</v>
      </c>
      <c r="D176" s="30" t="s">
        <v>1096</v>
      </c>
      <c r="E176" s="35" t="s">
        <v>1097</v>
      </c>
    </row>
    <row r="177" spans="1:5" x14ac:dyDescent="0.2">
      <c r="A177" s="36" t="s">
        <v>1297</v>
      </c>
      <c r="B177" s="36" t="s">
        <v>1298</v>
      </c>
      <c r="C177" s="36">
        <v>3500</v>
      </c>
      <c r="D177" s="32" t="s">
        <v>1104</v>
      </c>
      <c r="E177" s="36" t="s">
        <v>749</v>
      </c>
    </row>
    <row r="178" spans="1:5" x14ac:dyDescent="0.2">
      <c r="A178" s="35" t="s">
        <v>1299</v>
      </c>
      <c r="B178" s="35" t="s">
        <v>1300</v>
      </c>
      <c r="C178" s="35">
        <v>3510</v>
      </c>
      <c r="D178" s="30" t="s">
        <v>1301</v>
      </c>
      <c r="E178" s="35" t="s">
        <v>1302</v>
      </c>
    </row>
    <row r="179" spans="1:5" x14ac:dyDescent="0.2">
      <c r="A179" s="36" t="s">
        <v>1303</v>
      </c>
      <c r="B179" s="36" t="s">
        <v>40</v>
      </c>
      <c r="C179" s="36">
        <v>3520</v>
      </c>
      <c r="D179" s="32" t="s">
        <v>1304</v>
      </c>
      <c r="E179" s="36" t="s">
        <v>1305</v>
      </c>
    </row>
    <row r="180" spans="1:5" x14ac:dyDescent="0.2">
      <c r="A180" s="35" t="s">
        <v>1306</v>
      </c>
      <c r="B180" s="35" t="s">
        <v>41</v>
      </c>
      <c r="C180" s="35">
        <v>3528</v>
      </c>
      <c r="D180" s="30" t="s">
        <v>1307</v>
      </c>
      <c r="E180" s="35" t="s">
        <v>1305</v>
      </c>
    </row>
    <row r="181" spans="1:5" x14ac:dyDescent="0.2">
      <c r="A181" s="36" t="s">
        <v>1308</v>
      </c>
      <c r="B181" s="36" t="s">
        <v>1309</v>
      </c>
      <c r="C181" s="36">
        <v>3528</v>
      </c>
      <c r="D181" s="32" t="s">
        <v>1168</v>
      </c>
      <c r="E181" s="36"/>
    </row>
    <row r="182" spans="1:5" x14ac:dyDescent="0.2">
      <c r="A182" s="35" t="s">
        <v>1310</v>
      </c>
      <c r="B182" s="35" t="s">
        <v>42</v>
      </c>
      <c r="C182" s="35">
        <v>3530</v>
      </c>
      <c r="D182" s="30" t="s">
        <v>1311</v>
      </c>
      <c r="E182" s="35" t="s">
        <v>1302</v>
      </c>
    </row>
    <row r="183" spans="1:5" x14ac:dyDescent="0.2">
      <c r="A183" s="36" t="s">
        <v>1312</v>
      </c>
      <c r="B183" s="36" t="s">
        <v>43</v>
      </c>
      <c r="C183" s="36">
        <v>3538</v>
      </c>
      <c r="D183" s="32" t="s">
        <v>1313</v>
      </c>
      <c r="E183" s="36" t="s">
        <v>1302</v>
      </c>
    </row>
    <row r="184" spans="1:5" x14ac:dyDescent="0.2">
      <c r="A184" s="35" t="s">
        <v>1314</v>
      </c>
      <c r="B184" s="35" t="s">
        <v>1315</v>
      </c>
      <c r="C184" s="35">
        <v>3600</v>
      </c>
      <c r="D184" s="30" t="s">
        <v>1316</v>
      </c>
      <c r="E184" s="35" t="s">
        <v>1317</v>
      </c>
    </row>
    <row r="185" spans="1:5" x14ac:dyDescent="0.2">
      <c r="A185" s="36" t="s">
        <v>1318</v>
      </c>
      <c r="B185" s="36" t="s">
        <v>1319</v>
      </c>
      <c r="C185" s="36">
        <v>3610</v>
      </c>
      <c r="D185" s="32" t="s">
        <v>1320</v>
      </c>
      <c r="E185" s="36" t="s">
        <v>1321</v>
      </c>
    </row>
    <row r="186" spans="1:5" x14ac:dyDescent="0.2">
      <c r="A186" s="35" t="s">
        <v>1322</v>
      </c>
      <c r="B186" s="35" t="s">
        <v>44</v>
      </c>
      <c r="C186" s="35">
        <v>3620</v>
      </c>
      <c r="D186" s="30" t="s">
        <v>1323</v>
      </c>
      <c r="E186" s="35" t="s">
        <v>1324</v>
      </c>
    </row>
    <row r="187" spans="1:5" x14ac:dyDescent="0.2">
      <c r="A187" s="36" t="s">
        <v>1325</v>
      </c>
      <c r="B187" s="36" t="s">
        <v>1326</v>
      </c>
      <c r="C187" s="36">
        <v>3625</v>
      </c>
      <c r="D187" s="32" t="s">
        <v>1327</v>
      </c>
      <c r="E187" s="36" t="s">
        <v>1328</v>
      </c>
    </row>
    <row r="188" spans="1:5" x14ac:dyDescent="0.2">
      <c r="A188" s="35" t="s">
        <v>1329</v>
      </c>
      <c r="B188" s="35" t="s">
        <v>45</v>
      </c>
      <c r="C188" s="35">
        <v>3628</v>
      </c>
      <c r="D188" s="30" t="s">
        <v>1330</v>
      </c>
      <c r="E188" s="35" t="s">
        <v>1324</v>
      </c>
    </row>
    <row r="189" spans="1:5" x14ac:dyDescent="0.2">
      <c r="A189" s="36" t="s">
        <v>1331</v>
      </c>
      <c r="B189" s="36" t="s">
        <v>46</v>
      </c>
      <c r="C189" s="36">
        <v>3630</v>
      </c>
      <c r="D189" s="32" t="s">
        <v>1332</v>
      </c>
      <c r="E189" s="36" t="s">
        <v>1321</v>
      </c>
    </row>
    <row r="190" spans="1:5" x14ac:dyDescent="0.2">
      <c r="A190" s="35" t="s">
        <v>1333</v>
      </c>
      <c r="B190" s="35" t="s">
        <v>114</v>
      </c>
      <c r="C190" s="35">
        <v>3638</v>
      </c>
      <c r="D190" s="30" t="s">
        <v>1334</v>
      </c>
      <c r="E190" s="35" t="s">
        <v>1321</v>
      </c>
    </row>
    <row r="191" spans="1:5" x14ac:dyDescent="0.2">
      <c r="A191" s="36" t="s">
        <v>1335</v>
      </c>
      <c r="B191" s="36" t="s">
        <v>1336</v>
      </c>
      <c r="C191" s="36">
        <v>3900</v>
      </c>
      <c r="D191" s="32" t="s">
        <v>1337</v>
      </c>
      <c r="E191" s="36" t="s">
        <v>1338</v>
      </c>
    </row>
    <row r="192" spans="1:5" x14ac:dyDescent="0.2">
      <c r="A192" s="35" t="s">
        <v>1339</v>
      </c>
      <c r="B192" s="35" t="s">
        <v>1340</v>
      </c>
      <c r="C192" s="35">
        <v>3910</v>
      </c>
      <c r="D192" s="30" t="s">
        <v>1341</v>
      </c>
      <c r="E192" s="35" t="s">
        <v>1342</v>
      </c>
    </row>
    <row r="193" spans="1:5" x14ac:dyDescent="0.2">
      <c r="A193" s="36" t="s">
        <v>1343</v>
      </c>
      <c r="B193" s="36" t="s">
        <v>47</v>
      </c>
      <c r="C193" s="36">
        <v>3920</v>
      </c>
      <c r="D193" s="32" t="s">
        <v>1344</v>
      </c>
      <c r="E193" s="36" t="s">
        <v>1345</v>
      </c>
    </row>
    <row r="194" spans="1:5" x14ac:dyDescent="0.2">
      <c r="A194" s="35" t="s">
        <v>1346</v>
      </c>
      <c r="B194" s="35" t="s">
        <v>48</v>
      </c>
      <c r="C194" s="35">
        <v>3928</v>
      </c>
      <c r="D194" s="30" t="s">
        <v>1347</v>
      </c>
      <c r="E194" s="35" t="s">
        <v>1345</v>
      </c>
    </row>
    <row r="195" spans="1:5" x14ac:dyDescent="0.2">
      <c r="A195" s="36" t="s">
        <v>1348</v>
      </c>
      <c r="B195" s="36" t="s">
        <v>49</v>
      </c>
      <c r="C195" s="36">
        <v>3930</v>
      </c>
      <c r="D195" s="32" t="s">
        <v>1349</v>
      </c>
      <c r="E195" s="36" t="s">
        <v>1342</v>
      </c>
    </row>
    <row r="196" spans="1:5" x14ac:dyDescent="0.2">
      <c r="A196" s="35" t="s">
        <v>1350</v>
      </c>
      <c r="B196" s="35" t="s">
        <v>115</v>
      </c>
      <c r="C196" s="35">
        <v>3938</v>
      </c>
      <c r="D196" s="30" t="s">
        <v>1351</v>
      </c>
      <c r="E196" s="35" t="s">
        <v>1342</v>
      </c>
    </row>
    <row r="197" spans="1:5" x14ac:dyDescent="0.2">
      <c r="A197" s="36" t="s">
        <v>1352</v>
      </c>
      <c r="B197" s="36" t="s">
        <v>1353</v>
      </c>
      <c r="C197" s="36">
        <v>3940</v>
      </c>
      <c r="D197" s="32" t="s">
        <v>1354</v>
      </c>
      <c r="E197" s="36" t="s">
        <v>1355</v>
      </c>
    </row>
    <row r="198" spans="1:5" x14ac:dyDescent="0.2">
      <c r="A198" s="35" t="s">
        <v>1356</v>
      </c>
      <c r="B198" s="35" t="s">
        <v>186</v>
      </c>
      <c r="C198" s="35">
        <v>3941</v>
      </c>
      <c r="D198" s="30" t="s">
        <v>1357</v>
      </c>
      <c r="E198" s="35" t="s">
        <v>1358</v>
      </c>
    </row>
    <row r="199" spans="1:5" x14ac:dyDescent="0.2">
      <c r="A199" s="36" t="s">
        <v>1359</v>
      </c>
      <c r="B199" s="36" t="s">
        <v>1360</v>
      </c>
      <c r="C199" s="36">
        <v>3950</v>
      </c>
      <c r="D199" s="32" t="s">
        <v>1361</v>
      </c>
      <c r="E199" s="36" t="s">
        <v>1362</v>
      </c>
    </row>
    <row r="200" spans="1:5" x14ac:dyDescent="0.2">
      <c r="A200" s="35" t="s">
        <v>1363</v>
      </c>
      <c r="B200" s="35" t="s">
        <v>1364</v>
      </c>
      <c r="C200" s="35">
        <v>3960</v>
      </c>
      <c r="D200" s="30" t="s">
        <v>1365</v>
      </c>
      <c r="E200" s="35" t="s">
        <v>1366</v>
      </c>
    </row>
    <row r="201" spans="1:5" x14ac:dyDescent="0.2">
      <c r="A201" s="36" t="s">
        <v>1367</v>
      </c>
      <c r="B201" s="36" t="s">
        <v>1368</v>
      </c>
      <c r="C201" s="36">
        <v>3970</v>
      </c>
      <c r="D201" s="32" t="s">
        <v>1369</v>
      </c>
      <c r="E201" s="36" t="s">
        <v>1370</v>
      </c>
    </row>
    <row r="202" spans="1:5" x14ac:dyDescent="0.2">
      <c r="A202" s="35" t="s">
        <v>1371</v>
      </c>
      <c r="B202" s="35" t="s">
        <v>1372</v>
      </c>
      <c r="C202" s="35">
        <v>3971</v>
      </c>
      <c r="D202" s="30" t="s">
        <v>1373</v>
      </c>
      <c r="E202" s="35" t="s">
        <v>1374</v>
      </c>
    </row>
    <row r="203" spans="1:5" x14ac:dyDescent="0.2">
      <c r="A203" s="36" t="s">
        <v>1375</v>
      </c>
      <c r="B203" s="36" t="s">
        <v>1376</v>
      </c>
      <c r="C203" s="36">
        <v>3972</v>
      </c>
      <c r="D203" s="32" t="s">
        <v>1377</v>
      </c>
      <c r="E203" s="36" t="s">
        <v>1378</v>
      </c>
    </row>
    <row r="204" spans="1:5" x14ac:dyDescent="0.2">
      <c r="A204" s="35" t="s">
        <v>1379</v>
      </c>
      <c r="B204" s="35" t="s">
        <v>1380</v>
      </c>
      <c r="C204" s="35">
        <v>3973</v>
      </c>
      <c r="D204" s="30" t="s">
        <v>1381</v>
      </c>
      <c r="E204" s="35" t="s">
        <v>1382</v>
      </c>
    </row>
    <row r="205" spans="1:5" x14ac:dyDescent="0.2">
      <c r="A205" s="36" t="s">
        <v>1383</v>
      </c>
      <c r="B205" s="36" t="s">
        <v>1384</v>
      </c>
      <c r="C205" s="36">
        <v>3980</v>
      </c>
      <c r="D205" s="32" t="s">
        <v>1385</v>
      </c>
      <c r="E205" s="36" t="s">
        <v>1386</v>
      </c>
    </row>
    <row r="206" spans="1:5" x14ac:dyDescent="0.2">
      <c r="A206" s="35" t="s">
        <v>1387</v>
      </c>
      <c r="B206" s="35" t="s">
        <v>1388</v>
      </c>
      <c r="C206" s="35">
        <v>3981</v>
      </c>
      <c r="D206" s="30" t="s">
        <v>1389</v>
      </c>
      <c r="E206" s="35" t="s">
        <v>1390</v>
      </c>
    </row>
    <row r="207" spans="1:5" x14ac:dyDescent="0.2">
      <c r="A207" s="36" t="s">
        <v>1391</v>
      </c>
      <c r="B207" s="36" t="s">
        <v>50</v>
      </c>
      <c r="C207" s="36">
        <v>3982</v>
      </c>
      <c r="D207" s="32" t="s">
        <v>1392</v>
      </c>
      <c r="E207" s="36" t="s">
        <v>1393</v>
      </c>
    </row>
    <row r="208" spans="1:5" x14ac:dyDescent="0.2">
      <c r="A208" s="35" t="s">
        <v>1394</v>
      </c>
      <c r="B208" s="35" t="s">
        <v>51</v>
      </c>
      <c r="C208" s="35">
        <v>3983</v>
      </c>
      <c r="D208" s="30" t="s">
        <v>1395</v>
      </c>
      <c r="E208" s="35" t="s">
        <v>1393</v>
      </c>
    </row>
    <row r="209" spans="1:5" x14ac:dyDescent="0.2">
      <c r="A209" s="36" t="s">
        <v>1396</v>
      </c>
      <c r="B209" s="36" t="s">
        <v>52</v>
      </c>
      <c r="C209" s="36">
        <v>3984</v>
      </c>
      <c r="D209" s="32" t="s">
        <v>1397</v>
      </c>
      <c r="E209" s="36" t="s">
        <v>1398</v>
      </c>
    </row>
    <row r="210" spans="1:5" x14ac:dyDescent="0.2">
      <c r="A210" s="35" t="s">
        <v>1399</v>
      </c>
      <c r="B210" s="35" t="s">
        <v>116</v>
      </c>
      <c r="C210" s="35">
        <v>3985</v>
      </c>
      <c r="D210" s="30" t="s">
        <v>1400</v>
      </c>
      <c r="E210" s="35" t="s">
        <v>1398</v>
      </c>
    </row>
    <row r="211" spans="1:5" x14ac:dyDescent="0.2">
      <c r="A211" s="36" t="s">
        <v>1401</v>
      </c>
      <c r="B211" s="36" t="s">
        <v>1402</v>
      </c>
      <c r="C211" s="36">
        <v>3991</v>
      </c>
      <c r="D211" s="32" t="s">
        <v>1403</v>
      </c>
      <c r="E211" s="36" t="s">
        <v>1404</v>
      </c>
    </row>
    <row r="212" spans="1:5" x14ac:dyDescent="0.2">
      <c r="A212" s="35" t="s">
        <v>1405</v>
      </c>
      <c r="B212" s="35" t="s">
        <v>121</v>
      </c>
      <c r="C212" s="35">
        <v>3992</v>
      </c>
      <c r="D212" s="30" t="s">
        <v>1406</v>
      </c>
      <c r="E212" s="35" t="s">
        <v>1404</v>
      </c>
    </row>
    <row r="213" spans="1:5" x14ac:dyDescent="0.2">
      <c r="A213" s="36" t="s">
        <v>1407</v>
      </c>
      <c r="B213" s="36" t="s">
        <v>1408</v>
      </c>
      <c r="C213" s="36">
        <v>3999</v>
      </c>
      <c r="D213" s="32" t="s">
        <v>1409</v>
      </c>
      <c r="E213" s="36"/>
    </row>
    <row r="214" spans="1:5" x14ac:dyDescent="0.2">
      <c r="A214" s="35" t="s">
        <v>1410</v>
      </c>
      <c r="B214" s="35" t="s">
        <v>1411</v>
      </c>
      <c r="C214" s="35">
        <v>4000</v>
      </c>
      <c r="D214" s="30" t="s">
        <v>1412</v>
      </c>
      <c r="E214" s="35" t="s">
        <v>1413</v>
      </c>
    </row>
    <row r="215" spans="1:5" x14ac:dyDescent="0.2">
      <c r="A215" s="36" t="s">
        <v>1414</v>
      </c>
      <c r="B215" s="36" t="s">
        <v>1415</v>
      </c>
      <c r="C215" s="36">
        <v>4100</v>
      </c>
      <c r="D215" s="32" t="s">
        <v>1416</v>
      </c>
      <c r="E215" s="36" t="s">
        <v>1417</v>
      </c>
    </row>
    <row r="216" spans="1:5" x14ac:dyDescent="0.2">
      <c r="A216" s="35" t="s">
        <v>1418</v>
      </c>
      <c r="B216" s="35" t="s">
        <v>1419</v>
      </c>
      <c r="C216" s="35">
        <v>4100</v>
      </c>
      <c r="D216" s="30" t="s">
        <v>1168</v>
      </c>
      <c r="E216" s="35"/>
    </row>
    <row r="217" spans="1:5" x14ac:dyDescent="0.2">
      <c r="A217" s="36" t="s">
        <v>1420</v>
      </c>
      <c r="B217" s="36" t="s">
        <v>1421</v>
      </c>
      <c r="C217" s="36">
        <v>4100</v>
      </c>
      <c r="D217" s="32" t="s">
        <v>748</v>
      </c>
      <c r="E217" s="36" t="s">
        <v>1422</v>
      </c>
    </row>
    <row r="218" spans="1:5" x14ac:dyDescent="0.2">
      <c r="A218" s="35" t="s">
        <v>1423</v>
      </c>
      <c r="B218" s="35" t="s">
        <v>1424</v>
      </c>
      <c r="C218" s="35">
        <v>4200</v>
      </c>
      <c r="D218" s="30" t="s">
        <v>1425</v>
      </c>
      <c r="E218" s="35" t="s">
        <v>1426</v>
      </c>
    </row>
    <row r="219" spans="1:5" x14ac:dyDescent="0.2">
      <c r="A219" s="36" t="s">
        <v>1427</v>
      </c>
      <c r="B219" s="36" t="s">
        <v>1428</v>
      </c>
      <c r="C219" s="36">
        <v>4200</v>
      </c>
      <c r="D219" s="32" t="s">
        <v>748</v>
      </c>
      <c r="E219" s="36" t="s">
        <v>1422</v>
      </c>
    </row>
    <row r="220" spans="1:5" x14ac:dyDescent="0.2">
      <c r="A220" s="35" t="s">
        <v>1429</v>
      </c>
      <c r="B220" s="35" t="s">
        <v>53</v>
      </c>
      <c r="C220" s="35">
        <v>4210</v>
      </c>
      <c r="D220" s="30" t="s">
        <v>1430</v>
      </c>
      <c r="E220" s="35" t="s">
        <v>1431</v>
      </c>
    </row>
    <row r="221" spans="1:5" x14ac:dyDescent="0.2">
      <c r="A221" s="36" t="s">
        <v>1432</v>
      </c>
      <c r="B221" s="36" t="s">
        <v>1433</v>
      </c>
      <c r="C221" s="36">
        <v>4210</v>
      </c>
      <c r="D221" s="32" t="s">
        <v>1168</v>
      </c>
      <c r="E221" s="36"/>
    </row>
    <row r="222" spans="1:5" x14ac:dyDescent="0.2">
      <c r="A222" s="35" t="s">
        <v>1434</v>
      </c>
      <c r="B222" s="35" t="s">
        <v>54</v>
      </c>
      <c r="C222" s="35">
        <v>4220</v>
      </c>
      <c r="D222" s="30" t="s">
        <v>1435</v>
      </c>
      <c r="E222" s="35" t="s">
        <v>1436</v>
      </c>
    </row>
    <row r="223" spans="1:5" x14ac:dyDescent="0.2">
      <c r="A223" s="36" t="s">
        <v>1437</v>
      </c>
      <c r="B223" s="36" t="s">
        <v>1438</v>
      </c>
      <c r="C223" s="36">
        <v>4220</v>
      </c>
      <c r="D223" s="32" t="s">
        <v>1168</v>
      </c>
      <c r="E223" s="36"/>
    </row>
    <row r="224" spans="1:5" x14ac:dyDescent="0.2">
      <c r="A224" s="35" t="s">
        <v>1439</v>
      </c>
      <c r="B224" s="35" t="s">
        <v>1440</v>
      </c>
      <c r="C224" s="35">
        <v>4300</v>
      </c>
      <c r="D224" s="30" t="s">
        <v>1441</v>
      </c>
      <c r="E224" s="35" t="s">
        <v>1442</v>
      </c>
    </row>
    <row r="225" spans="1:5" x14ac:dyDescent="0.2">
      <c r="A225" s="36" t="s">
        <v>1443</v>
      </c>
      <c r="B225" s="36" t="s">
        <v>1444</v>
      </c>
      <c r="C225" s="36">
        <v>4300</v>
      </c>
      <c r="D225" s="32" t="s">
        <v>1168</v>
      </c>
      <c r="E225" s="36" t="s">
        <v>1445</v>
      </c>
    </row>
    <row r="226" spans="1:5" x14ac:dyDescent="0.2">
      <c r="A226" s="35" t="s">
        <v>1446</v>
      </c>
      <c r="B226" s="35" t="s">
        <v>1447</v>
      </c>
      <c r="C226" s="35">
        <v>4300</v>
      </c>
      <c r="D226" s="30" t="s">
        <v>748</v>
      </c>
      <c r="E226" s="35" t="s">
        <v>1422</v>
      </c>
    </row>
    <row r="227" spans="1:5" x14ac:dyDescent="0.2">
      <c r="A227" s="36" t="s">
        <v>1448</v>
      </c>
      <c r="B227" s="36" t="s">
        <v>1449</v>
      </c>
      <c r="C227" s="36">
        <v>4400</v>
      </c>
      <c r="D227" s="32" t="s">
        <v>1450</v>
      </c>
      <c r="E227" s="36" t="s">
        <v>1451</v>
      </c>
    </row>
    <row r="228" spans="1:5" x14ac:dyDescent="0.2">
      <c r="A228" s="35" t="s">
        <v>1452</v>
      </c>
      <c r="B228" s="35" t="s">
        <v>1453</v>
      </c>
      <c r="C228" s="35">
        <v>4400</v>
      </c>
      <c r="D228" s="30" t="s">
        <v>748</v>
      </c>
      <c r="E228" s="35" t="s">
        <v>1422</v>
      </c>
    </row>
    <row r="229" spans="1:5" x14ac:dyDescent="0.2">
      <c r="A229" s="36" t="s">
        <v>1454</v>
      </c>
      <c r="B229" s="36" t="s">
        <v>55</v>
      </c>
      <c r="C229" s="36">
        <v>4430</v>
      </c>
      <c r="D229" s="32" t="s">
        <v>1455</v>
      </c>
      <c r="E229" s="36" t="s">
        <v>1456</v>
      </c>
    </row>
    <row r="230" spans="1:5" x14ac:dyDescent="0.2">
      <c r="A230" s="35" t="s">
        <v>1457</v>
      </c>
      <c r="B230" s="35" t="s">
        <v>1458</v>
      </c>
      <c r="C230" s="35">
        <v>4430</v>
      </c>
      <c r="D230" s="30" t="s">
        <v>1168</v>
      </c>
      <c r="E230" s="35"/>
    </row>
    <row r="231" spans="1:5" x14ac:dyDescent="0.2">
      <c r="A231" s="36" t="s">
        <v>1459</v>
      </c>
      <c r="B231" s="36" t="s">
        <v>126</v>
      </c>
      <c r="C231" s="36">
        <v>4440</v>
      </c>
      <c r="D231" s="32" t="s">
        <v>1460</v>
      </c>
      <c r="E231" s="36" t="s">
        <v>1460</v>
      </c>
    </row>
    <row r="232" spans="1:5" x14ac:dyDescent="0.2">
      <c r="A232" s="35" t="s">
        <v>1461</v>
      </c>
      <c r="B232" s="35" t="s">
        <v>1462</v>
      </c>
      <c r="C232" s="35">
        <v>4440</v>
      </c>
      <c r="D232" s="30" t="s">
        <v>1168</v>
      </c>
      <c r="E232" s="35"/>
    </row>
    <row r="233" spans="1:5" x14ac:dyDescent="0.2">
      <c r="A233" s="36" t="s">
        <v>1463</v>
      </c>
      <c r="B233" s="36" t="s">
        <v>56</v>
      </c>
      <c r="C233" s="36">
        <v>4500</v>
      </c>
      <c r="D233" s="32" t="s">
        <v>1464</v>
      </c>
      <c r="E233" s="36" t="s">
        <v>1465</v>
      </c>
    </row>
    <row r="234" spans="1:5" x14ac:dyDescent="0.2">
      <c r="A234" s="35" t="s">
        <v>1466</v>
      </c>
      <c r="B234" s="35" t="s">
        <v>1467</v>
      </c>
      <c r="C234" s="35">
        <v>4500</v>
      </c>
      <c r="D234" s="30" t="s">
        <v>1168</v>
      </c>
      <c r="E234" s="35"/>
    </row>
    <row r="235" spans="1:5" x14ac:dyDescent="0.2">
      <c r="A235" s="36" t="s">
        <v>1468</v>
      </c>
      <c r="B235" s="36" t="s">
        <v>1469</v>
      </c>
      <c r="C235" s="36">
        <v>4500</v>
      </c>
      <c r="D235" s="32" t="s">
        <v>748</v>
      </c>
      <c r="E235" s="36" t="s">
        <v>1422</v>
      </c>
    </row>
    <row r="236" spans="1:5" x14ac:dyDescent="0.2">
      <c r="A236" s="35" t="s">
        <v>1470</v>
      </c>
      <c r="B236" s="35" t="s">
        <v>1471</v>
      </c>
      <c r="C236" s="35">
        <v>4500</v>
      </c>
      <c r="D236" s="30" t="s">
        <v>1472</v>
      </c>
      <c r="E236" s="35" t="s">
        <v>894</v>
      </c>
    </row>
    <row r="237" spans="1:5" x14ac:dyDescent="0.2">
      <c r="A237" s="36" t="s">
        <v>1473</v>
      </c>
      <c r="B237" s="36" t="s">
        <v>1474</v>
      </c>
      <c r="C237" s="36">
        <v>4500</v>
      </c>
      <c r="D237" s="32" t="s">
        <v>1475</v>
      </c>
      <c r="E237" s="36" t="s">
        <v>894</v>
      </c>
    </row>
    <row r="238" spans="1:5" x14ac:dyDescent="0.2">
      <c r="A238" s="35" t="s">
        <v>1476</v>
      </c>
      <c r="B238" s="35" t="s">
        <v>1477</v>
      </c>
      <c r="C238" s="35">
        <v>4500</v>
      </c>
      <c r="D238" s="30" t="s">
        <v>1478</v>
      </c>
      <c r="E238" s="35" t="s">
        <v>894</v>
      </c>
    </row>
    <row r="239" spans="1:5" x14ac:dyDescent="0.2">
      <c r="A239" s="36" t="s">
        <v>1479</v>
      </c>
      <c r="B239" s="36" t="s">
        <v>1480</v>
      </c>
      <c r="C239" s="36">
        <v>4500</v>
      </c>
      <c r="D239" s="32" t="s">
        <v>1481</v>
      </c>
      <c r="E239" s="36" t="s">
        <v>894</v>
      </c>
    </row>
    <row r="240" spans="1:5" x14ac:dyDescent="0.2">
      <c r="A240" s="35" t="s">
        <v>1482</v>
      </c>
      <c r="B240" s="35" t="s">
        <v>1483</v>
      </c>
      <c r="C240" s="35">
        <v>4505</v>
      </c>
      <c r="D240" s="30" t="s">
        <v>1484</v>
      </c>
      <c r="E240" s="35" t="s">
        <v>1485</v>
      </c>
    </row>
    <row r="241" spans="1:5" x14ac:dyDescent="0.2">
      <c r="A241" s="36" t="s">
        <v>1486</v>
      </c>
      <c r="B241" s="36" t="s">
        <v>166</v>
      </c>
      <c r="C241" s="36">
        <v>4510</v>
      </c>
      <c r="D241" s="32" t="s">
        <v>1487</v>
      </c>
      <c r="E241" s="36" t="s">
        <v>1488</v>
      </c>
    </row>
    <row r="242" spans="1:5" x14ac:dyDescent="0.2">
      <c r="A242" s="35" t="s">
        <v>1489</v>
      </c>
      <c r="B242" s="35" t="s">
        <v>1490</v>
      </c>
      <c r="C242" s="35">
        <v>4510</v>
      </c>
      <c r="D242" s="30" t="s">
        <v>1491</v>
      </c>
      <c r="E242" s="35"/>
    </row>
    <row r="243" spans="1:5" x14ac:dyDescent="0.2">
      <c r="A243" s="36" t="s">
        <v>1492</v>
      </c>
      <c r="B243" s="36" t="s">
        <v>1493</v>
      </c>
      <c r="C243" s="36">
        <v>4511</v>
      </c>
      <c r="D243" s="32" t="s">
        <v>1494</v>
      </c>
      <c r="E243" s="36" t="s">
        <v>1495</v>
      </c>
    </row>
    <row r="244" spans="1:5" x14ac:dyDescent="0.2">
      <c r="A244" s="35" t="s">
        <v>1496</v>
      </c>
      <c r="B244" s="35" t="s">
        <v>1497</v>
      </c>
      <c r="C244" s="35">
        <v>4511</v>
      </c>
      <c r="D244" s="30" t="s">
        <v>1168</v>
      </c>
      <c r="E244" s="35"/>
    </row>
    <row r="245" spans="1:5" x14ac:dyDescent="0.2">
      <c r="A245" s="36" t="s">
        <v>1498</v>
      </c>
      <c r="B245" s="36" t="s">
        <v>1499</v>
      </c>
      <c r="C245" s="36">
        <v>4512</v>
      </c>
      <c r="D245" s="32" t="s">
        <v>1500</v>
      </c>
      <c r="E245" s="36" t="s">
        <v>1501</v>
      </c>
    </row>
    <row r="246" spans="1:5" x14ac:dyDescent="0.2">
      <c r="A246" s="35" t="s">
        <v>1502</v>
      </c>
      <c r="B246" s="35" t="s">
        <v>1503</v>
      </c>
      <c r="C246" s="35">
        <v>4512</v>
      </c>
      <c r="D246" s="30" t="s">
        <v>1168</v>
      </c>
      <c r="E246" s="35"/>
    </row>
    <row r="247" spans="1:5" x14ac:dyDescent="0.2">
      <c r="A247" s="36" t="s">
        <v>1504</v>
      </c>
      <c r="B247" s="36" t="s">
        <v>1505</v>
      </c>
      <c r="C247" s="36">
        <v>4513</v>
      </c>
      <c r="D247" s="32" t="s">
        <v>1506</v>
      </c>
      <c r="E247" s="36" t="s">
        <v>1507</v>
      </c>
    </row>
    <row r="248" spans="1:5" x14ac:dyDescent="0.2">
      <c r="A248" s="35" t="s">
        <v>1508</v>
      </c>
      <c r="B248" s="35" t="s">
        <v>163</v>
      </c>
      <c r="C248" s="35">
        <v>4520</v>
      </c>
      <c r="D248" s="30" t="s">
        <v>1509</v>
      </c>
      <c r="E248" s="35" t="s">
        <v>1510</v>
      </c>
    </row>
    <row r="249" spans="1:5" x14ac:dyDescent="0.2">
      <c r="A249" s="36" t="s">
        <v>1511</v>
      </c>
      <c r="B249" s="36" t="s">
        <v>1512</v>
      </c>
      <c r="C249" s="36">
        <v>4520</v>
      </c>
      <c r="D249" s="32" t="s">
        <v>1168</v>
      </c>
      <c r="E249" s="36"/>
    </row>
    <row r="250" spans="1:5" x14ac:dyDescent="0.2">
      <c r="A250" s="35" t="s">
        <v>1513</v>
      </c>
      <c r="B250" s="35" t="s">
        <v>1514</v>
      </c>
      <c r="C250" s="35">
        <v>4530</v>
      </c>
      <c r="D250" s="30" t="s">
        <v>1515</v>
      </c>
      <c r="E250" s="35" t="s">
        <v>1516</v>
      </c>
    </row>
    <row r="251" spans="1:5" x14ac:dyDescent="0.2">
      <c r="A251" s="36" t="s">
        <v>1517</v>
      </c>
      <c r="B251" s="36" t="s">
        <v>1518</v>
      </c>
      <c r="C251" s="36">
        <v>4530</v>
      </c>
      <c r="D251" s="32" t="s">
        <v>1168</v>
      </c>
      <c r="E251" s="36"/>
    </row>
    <row r="252" spans="1:5" x14ac:dyDescent="0.2">
      <c r="A252" s="35" t="s">
        <v>1519</v>
      </c>
      <c r="B252" s="35" t="s">
        <v>1520</v>
      </c>
      <c r="C252" s="35">
        <v>4540</v>
      </c>
      <c r="D252" s="30" t="s">
        <v>1521</v>
      </c>
      <c r="E252" s="35" t="s">
        <v>1488</v>
      </c>
    </row>
    <row r="253" spans="1:5" x14ac:dyDescent="0.2">
      <c r="A253" s="36" t="s">
        <v>1522</v>
      </c>
      <c r="B253" s="36" t="s">
        <v>92</v>
      </c>
      <c r="C253" s="36">
        <v>4551</v>
      </c>
      <c r="D253" s="32" t="s">
        <v>636</v>
      </c>
      <c r="E253" s="36" t="s">
        <v>1523</v>
      </c>
    </row>
    <row r="254" spans="1:5" x14ac:dyDescent="0.2">
      <c r="A254" s="35" t="s">
        <v>1524</v>
      </c>
      <c r="B254" s="35" t="s">
        <v>1525</v>
      </c>
      <c r="C254" s="35">
        <v>4551</v>
      </c>
      <c r="D254" s="30" t="s">
        <v>1168</v>
      </c>
      <c r="E254" s="35"/>
    </row>
    <row r="255" spans="1:5" x14ac:dyDescent="0.2">
      <c r="A255" s="36" t="s">
        <v>1526</v>
      </c>
      <c r="B255" s="36" t="s">
        <v>1527</v>
      </c>
      <c r="C255" s="36">
        <v>4551</v>
      </c>
      <c r="D255" s="32" t="s">
        <v>1528</v>
      </c>
      <c r="E255" s="36" t="s">
        <v>1523</v>
      </c>
    </row>
    <row r="256" spans="1:5" x14ac:dyDescent="0.2">
      <c r="A256" s="35" t="s">
        <v>1529</v>
      </c>
      <c r="B256" s="35" t="s">
        <v>1530</v>
      </c>
      <c r="C256" s="35">
        <v>4552</v>
      </c>
      <c r="D256" s="30" t="s">
        <v>1531</v>
      </c>
      <c r="E256" s="35" t="s">
        <v>1532</v>
      </c>
    </row>
    <row r="257" spans="1:5" x14ac:dyDescent="0.2">
      <c r="A257" s="36" t="s">
        <v>1533</v>
      </c>
      <c r="B257" s="36" t="s">
        <v>1534</v>
      </c>
      <c r="C257" s="36">
        <v>4552</v>
      </c>
      <c r="D257" s="32" t="s">
        <v>1168</v>
      </c>
      <c r="E257" s="36" t="s">
        <v>1445</v>
      </c>
    </row>
    <row r="258" spans="1:5" x14ac:dyDescent="0.2">
      <c r="A258" s="35" t="s">
        <v>1535</v>
      </c>
      <c r="B258" s="35" t="s">
        <v>1536</v>
      </c>
      <c r="C258" s="35">
        <v>4560</v>
      </c>
      <c r="D258" s="30" t="s">
        <v>1537</v>
      </c>
      <c r="E258" s="35" t="s">
        <v>1538</v>
      </c>
    </row>
    <row r="259" spans="1:5" x14ac:dyDescent="0.2">
      <c r="A259" s="36" t="s">
        <v>1539</v>
      </c>
      <c r="B259" s="36" t="s">
        <v>1540</v>
      </c>
      <c r="C259" s="36">
        <v>4700</v>
      </c>
      <c r="D259" s="32" t="s">
        <v>1541</v>
      </c>
      <c r="E259" s="36" t="s">
        <v>1542</v>
      </c>
    </row>
    <row r="260" spans="1:5" x14ac:dyDescent="0.2">
      <c r="A260" s="35" t="s">
        <v>1543</v>
      </c>
      <c r="B260" s="35" t="s">
        <v>1544</v>
      </c>
      <c r="C260" s="35">
        <v>4700</v>
      </c>
      <c r="D260" s="30" t="s">
        <v>1168</v>
      </c>
      <c r="E260" s="35"/>
    </row>
    <row r="261" spans="1:5" x14ac:dyDescent="0.2">
      <c r="A261" s="36" t="s">
        <v>1545</v>
      </c>
      <c r="B261" s="36" t="s">
        <v>1546</v>
      </c>
      <c r="C261" s="36">
        <v>4700</v>
      </c>
      <c r="D261" s="32" t="s">
        <v>748</v>
      </c>
      <c r="E261" s="36" t="s">
        <v>1422</v>
      </c>
    </row>
    <row r="262" spans="1:5" x14ac:dyDescent="0.2">
      <c r="A262" s="35" t="s">
        <v>1547</v>
      </c>
      <c r="B262" s="35" t="s">
        <v>1548</v>
      </c>
      <c r="C262" s="35">
        <v>5000</v>
      </c>
      <c r="D262" s="30" t="s">
        <v>1549</v>
      </c>
      <c r="E262" s="35" t="s">
        <v>917</v>
      </c>
    </row>
    <row r="263" spans="1:5" x14ac:dyDescent="0.2">
      <c r="A263" s="36" t="s">
        <v>1550</v>
      </c>
      <c r="B263" s="36" t="s">
        <v>1551</v>
      </c>
      <c r="C263" s="36">
        <v>5100</v>
      </c>
      <c r="D263" s="32" t="s">
        <v>1552</v>
      </c>
      <c r="E263" s="36" t="s">
        <v>1553</v>
      </c>
    </row>
    <row r="264" spans="1:5" x14ac:dyDescent="0.2">
      <c r="A264" s="35" t="s">
        <v>1554</v>
      </c>
      <c r="B264" s="35" t="s">
        <v>1555</v>
      </c>
      <c r="C264" s="35">
        <v>5100</v>
      </c>
      <c r="D264" s="30" t="s">
        <v>748</v>
      </c>
      <c r="E264" s="35" t="s">
        <v>1422</v>
      </c>
    </row>
    <row r="265" spans="1:5" x14ac:dyDescent="0.2">
      <c r="A265" s="36" t="s">
        <v>1556</v>
      </c>
      <c r="B265" s="36" t="s">
        <v>1557</v>
      </c>
      <c r="C265" s="36">
        <v>5110</v>
      </c>
      <c r="D265" s="32" t="s">
        <v>1558</v>
      </c>
      <c r="E265" s="36" t="s">
        <v>1559</v>
      </c>
    </row>
    <row r="266" spans="1:5" x14ac:dyDescent="0.2">
      <c r="A266" s="35" t="s">
        <v>1560</v>
      </c>
      <c r="B266" s="35" t="s">
        <v>1561</v>
      </c>
      <c r="C266" s="35">
        <v>5111</v>
      </c>
      <c r="D266" s="30" t="s">
        <v>1562</v>
      </c>
      <c r="E266" s="35" t="s">
        <v>1563</v>
      </c>
    </row>
    <row r="267" spans="1:5" x14ac:dyDescent="0.2">
      <c r="A267" s="36" t="s">
        <v>1564</v>
      </c>
      <c r="B267" s="36" t="s">
        <v>1565</v>
      </c>
      <c r="C267" s="36">
        <v>5112</v>
      </c>
      <c r="D267" s="32" t="s">
        <v>1566</v>
      </c>
      <c r="E267" s="36" t="s">
        <v>1553</v>
      </c>
    </row>
    <row r="268" spans="1:5" x14ac:dyDescent="0.2">
      <c r="A268" s="35" t="s">
        <v>1567</v>
      </c>
      <c r="B268" s="35" t="s">
        <v>1568</v>
      </c>
      <c r="C268" s="35">
        <v>5112</v>
      </c>
      <c r="D268" s="30" t="s">
        <v>1168</v>
      </c>
      <c r="E268" s="35"/>
    </row>
    <row r="269" spans="1:5" x14ac:dyDescent="0.2">
      <c r="A269" s="36" t="s">
        <v>1569</v>
      </c>
      <c r="B269" s="36" t="s">
        <v>57</v>
      </c>
      <c r="C269" s="36">
        <v>5113</v>
      </c>
      <c r="D269" s="32" t="s">
        <v>1570</v>
      </c>
      <c r="E269" s="36" t="s">
        <v>1571</v>
      </c>
    </row>
    <row r="270" spans="1:5" x14ac:dyDescent="0.2">
      <c r="A270" s="35" t="s">
        <v>1572</v>
      </c>
      <c r="B270" s="35" t="s">
        <v>1573</v>
      </c>
      <c r="C270" s="35">
        <v>5113</v>
      </c>
      <c r="D270" s="30" t="s">
        <v>1168</v>
      </c>
      <c r="E270" s="35"/>
    </row>
    <row r="271" spans="1:5" x14ac:dyDescent="0.2">
      <c r="A271" s="36" t="s">
        <v>1574</v>
      </c>
      <c r="B271" s="36" t="s">
        <v>1575</v>
      </c>
      <c r="C271" s="36">
        <v>5113</v>
      </c>
      <c r="D271" s="32" t="s">
        <v>1576</v>
      </c>
      <c r="E271" s="36" t="s">
        <v>1577</v>
      </c>
    </row>
    <row r="272" spans="1:5" x14ac:dyDescent="0.2">
      <c r="A272" s="35" t="s">
        <v>1578</v>
      </c>
      <c r="B272" s="35" t="s">
        <v>1579</v>
      </c>
      <c r="C272" s="35">
        <v>5113</v>
      </c>
      <c r="D272" s="30" t="s">
        <v>1580</v>
      </c>
      <c r="E272" s="35" t="s">
        <v>1581</v>
      </c>
    </row>
    <row r="273" spans="1:5" x14ac:dyDescent="0.2">
      <c r="A273" s="36" t="s">
        <v>1582</v>
      </c>
      <c r="B273" s="36" t="s">
        <v>1583</v>
      </c>
      <c r="C273" s="36">
        <v>5113</v>
      </c>
      <c r="D273" s="32" t="s">
        <v>1584</v>
      </c>
      <c r="E273" s="36" t="s">
        <v>1585</v>
      </c>
    </row>
    <row r="274" spans="1:5" x14ac:dyDescent="0.2">
      <c r="A274" s="35" t="s">
        <v>1586</v>
      </c>
      <c r="B274" s="35" t="s">
        <v>1587</v>
      </c>
      <c r="C274" s="35">
        <v>5113</v>
      </c>
      <c r="D274" s="30" t="s">
        <v>1588</v>
      </c>
      <c r="E274" s="35" t="s">
        <v>1589</v>
      </c>
    </row>
    <row r="275" spans="1:5" x14ac:dyDescent="0.2">
      <c r="A275" s="36" t="s">
        <v>1590</v>
      </c>
      <c r="B275" s="36" t="s">
        <v>1591</v>
      </c>
      <c r="C275" s="36">
        <v>5114</v>
      </c>
      <c r="D275" s="32" t="s">
        <v>1592</v>
      </c>
      <c r="E275" s="36" t="s">
        <v>1593</v>
      </c>
    </row>
    <row r="276" spans="1:5" x14ac:dyDescent="0.2">
      <c r="A276" s="35" t="s">
        <v>1594</v>
      </c>
      <c r="B276" s="35" t="s">
        <v>1595</v>
      </c>
      <c r="C276" s="35">
        <v>5114</v>
      </c>
      <c r="D276" s="30" t="s">
        <v>1168</v>
      </c>
      <c r="E276" s="35"/>
    </row>
    <row r="277" spans="1:5" x14ac:dyDescent="0.2">
      <c r="A277" s="36" t="s">
        <v>1596</v>
      </c>
      <c r="B277" s="36" t="s">
        <v>176</v>
      </c>
      <c r="C277" s="36">
        <v>5120</v>
      </c>
      <c r="D277" s="32" t="s">
        <v>1597</v>
      </c>
      <c r="E277" s="36" t="s">
        <v>1598</v>
      </c>
    </row>
    <row r="278" spans="1:5" x14ac:dyDescent="0.2">
      <c r="A278" s="35" t="s">
        <v>1599</v>
      </c>
      <c r="B278" s="35" t="s">
        <v>1600</v>
      </c>
      <c r="C278" s="35">
        <v>5120</v>
      </c>
      <c r="D278" s="30" t="s">
        <v>1168</v>
      </c>
      <c r="E278" s="35"/>
    </row>
    <row r="279" spans="1:5" x14ac:dyDescent="0.2">
      <c r="A279" s="36" t="s">
        <v>1601</v>
      </c>
      <c r="B279" s="36" t="s">
        <v>1602</v>
      </c>
      <c r="C279" s="36">
        <v>5120</v>
      </c>
      <c r="D279" s="32" t="s">
        <v>1603</v>
      </c>
      <c r="E279" s="36" t="s">
        <v>1598</v>
      </c>
    </row>
    <row r="280" spans="1:5" x14ac:dyDescent="0.2">
      <c r="A280" s="35" t="s">
        <v>1604</v>
      </c>
      <c r="B280" s="35" t="s">
        <v>1605</v>
      </c>
      <c r="C280" s="35">
        <v>5120</v>
      </c>
      <c r="D280" s="30" t="s">
        <v>1606</v>
      </c>
      <c r="E280" s="35" t="s">
        <v>1598</v>
      </c>
    </row>
    <row r="281" spans="1:5" x14ac:dyDescent="0.2">
      <c r="A281" s="36" t="s">
        <v>1607</v>
      </c>
      <c r="B281" s="36" t="s">
        <v>1608</v>
      </c>
      <c r="C281" s="36">
        <v>5121</v>
      </c>
      <c r="D281" s="32" t="s">
        <v>1609</v>
      </c>
      <c r="E281" s="36" t="s">
        <v>1598</v>
      </c>
    </row>
    <row r="282" spans="1:5" x14ac:dyDescent="0.2">
      <c r="A282" s="35" t="s">
        <v>1610</v>
      </c>
      <c r="B282" s="35" t="s">
        <v>58</v>
      </c>
      <c r="C282" s="35">
        <v>5200</v>
      </c>
      <c r="D282" s="30" t="s">
        <v>1611</v>
      </c>
      <c r="E282" s="35" t="s">
        <v>1612</v>
      </c>
    </row>
    <row r="283" spans="1:5" x14ac:dyDescent="0.2">
      <c r="A283" s="36" t="s">
        <v>1613</v>
      </c>
      <c r="B283" s="36" t="s">
        <v>1614</v>
      </c>
      <c r="C283" s="36">
        <v>5200</v>
      </c>
      <c r="D283" s="32" t="s">
        <v>1168</v>
      </c>
      <c r="E283" s="36"/>
    </row>
    <row r="284" spans="1:5" x14ac:dyDescent="0.2">
      <c r="A284" s="35" t="s">
        <v>1615</v>
      </c>
      <c r="B284" s="35" t="s">
        <v>1616</v>
      </c>
      <c r="C284" s="35">
        <v>5200</v>
      </c>
      <c r="D284" s="30" t="s">
        <v>748</v>
      </c>
      <c r="E284" s="35" t="s">
        <v>1422</v>
      </c>
    </row>
    <row r="285" spans="1:5" x14ac:dyDescent="0.2">
      <c r="A285" s="36" t="s">
        <v>1617</v>
      </c>
      <c r="B285" s="36" t="s">
        <v>1618</v>
      </c>
      <c r="C285" s="36">
        <v>5200</v>
      </c>
      <c r="D285" s="32" t="s">
        <v>1619</v>
      </c>
      <c r="E285" s="36" t="s">
        <v>1620</v>
      </c>
    </row>
    <row r="286" spans="1:5" x14ac:dyDescent="0.2">
      <c r="A286" s="35" t="s">
        <v>1621</v>
      </c>
      <c r="B286" s="35" t="s">
        <v>1622</v>
      </c>
      <c r="C286" s="35">
        <v>5200</v>
      </c>
      <c r="D286" s="30" t="s">
        <v>1623</v>
      </c>
      <c r="E286" s="35" t="s">
        <v>1620</v>
      </c>
    </row>
    <row r="287" spans="1:5" x14ac:dyDescent="0.2">
      <c r="A287" s="36" t="s">
        <v>1624</v>
      </c>
      <c r="B287" s="36" t="s">
        <v>1625</v>
      </c>
      <c r="C287" s="36">
        <v>5200</v>
      </c>
      <c r="D287" s="32" t="s">
        <v>1626</v>
      </c>
      <c r="E287" s="36" t="s">
        <v>1620</v>
      </c>
    </row>
    <row r="288" spans="1:5" x14ac:dyDescent="0.2">
      <c r="A288" s="35" t="s">
        <v>1627</v>
      </c>
      <c r="B288" s="35" t="s">
        <v>1628</v>
      </c>
      <c r="C288" s="35">
        <v>5200</v>
      </c>
      <c r="D288" s="30" t="s">
        <v>1629</v>
      </c>
      <c r="E288" s="35" t="s">
        <v>1620</v>
      </c>
    </row>
    <row r="289" spans="1:5" x14ac:dyDescent="0.2">
      <c r="A289" s="36" t="s">
        <v>1630</v>
      </c>
      <c r="B289" s="36" t="s">
        <v>1631</v>
      </c>
      <c r="C289" s="36">
        <v>5205</v>
      </c>
      <c r="D289" s="32" t="s">
        <v>1632</v>
      </c>
      <c r="E289" s="36" t="s">
        <v>1633</v>
      </c>
    </row>
    <row r="290" spans="1:5" x14ac:dyDescent="0.2">
      <c r="A290" s="35" t="s">
        <v>1634</v>
      </c>
      <c r="B290" s="35" t="s">
        <v>59</v>
      </c>
      <c r="C290" s="35">
        <v>5206</v>
      </c>
      <c r="D290" s="30" t="s">
        <v>1635</v>
      </c>
      <c r="E290" s="35" t="s">
        <v>1636</v>
      </c>
    </row>
    <row r="291" spans="1:5" x14ac:dyDescent="0.2">
      <c r="A291" s="36" t="s">
        <v>1637</v>
      </c>
      <c r="B291" s="36" t="s">
        <v>60</v>
      </c>
      <c r="C291" s="36">
        <v>5207</v>
      </c>
      <c r="D291" s="32" t="s">
        <v>1638</v>
      </c>
      <c r="E291" s="36" t="s">
        <v>1639</v>
      </c>
    </row>
    <row r="292" spans="1:5" x14ac:dyDescent="0.2">
      <c r="A292" s="35" t="s">
        <v>1640</v>
      </c>
      <c r="B292" s="35" t="s">
        <v>61</v>
      </c>
      <c r="C292" s="35">
        <v>5208</v>
      </c>
      <c r="D292" s="30" t="s">
        <v>1641</v>
      </c>
      <c r="E292" s="35" t="s">
        <v>1642</v>
      </c>
    </row>
    <row r="293" spans="1:5" x14ac:dyDescent="0.2">
      <c r="A293" s="36" t="s">
        <v>1643</v>
      </c>
      <c r="B293" s="36" t="s">
        <v>62</v>
      </c>
      <c r="C293" s="36">
        <v>5210</v>
      </c>
      <c r="D293" s="32" t="s">
        <v>1644</v>
      </c>
      <c r="E293" s="36" t="s">
        <v>1645</v>
      </c>
    </row>
    <row r="294" spans="1:5" x14ac:dyDescent="0.2">
      <c r="A294" s="35" t="s">
        <v>1646</v>
      </c>
      <c r="B294" s="35" t="s">
        <v>1647</v>
      </c>
      <c r="C294" s="35">
        <v>5210</v>
      </c>
      <c r="D294" s="30" t="s">
        <v>1168</v>
      </c>
      <c r="E294" s="35"/>
    </row>
    <row r="295" spans="1:5" x14ac:dyDescent="0.2">
      <c r="A295" s="36" t="s">
        <v>1648</v>
      </c>
      <c r="B295" s="36" t="s">
        <v>1649</v>
      </c>
      <c r="C295" s="36">
        <v>5220</v>
      </c>
      <c r="D295" s="32" t="s">
        <v>1650</v>
      </c>
      <c r="E295" s="36" t="s">
        <v>1651</v>
      </c>
    </row>
    <row r="296" spans="1:5" x14ac:dyDescent="0.2">
      <c r="A296" s="35" t="s">
        <v>1652</v>
      </c>
      <c r="B296" s="35" t="s">
        <v>1653</v>
      </c>
      <c r="C296" s="35">
        <v>5220</v>
      </c>
      <c r="D296" s="30" t="s">
        <v>1168</v>
      </c>
      <c r="E296" s="35"/>
    </row>
    <row r="297" spans="1:5" x14ac:dyDescent="0.2">
      <c r="A297" s="36" t="s">
        <v>1654</v>
      </c>
      <c r="B297" s="36" t="s">
        <v>1655</v>
      </c>
      <c r="C297" s="36">
        <v>5300</v>
      </c>
      <c r="D297" s="32" t="s">
        <v>1656</v>
      </c>
      <c r="E297" s="36" t="s">
        <v>1657</v>
      </c>
    </row>
    <row r="298" spans="1:5" x14ac:dyDescent="0.2">
      <c r="A298" s="35" t="s">
        <v>1658</v>
      </c>
      <c r="B298" s="35" t="s">
        <v>1659</v>
      </c>
      <c r="C298" s="35">
        <v>5300</v>
      </c>
      <c r="D298" s="30" t="s">
        <v>748</v>
      </c>
      <c r="E298" s="35" t="s">
        <v>1422</v>
      </c>
    </row>
    <row r="299" spans="1:5" x14ac:dyDescent="0.2">
      <c r="A299" s="36" t="s">
        <v>1660</v>
      </c>
      <c r="B299" s="36" t="s">
        <v>63</v>
      </c>
      <c r="C299" s="36">
        <v>5310</v>
      </c>
      <c r="D299" s="32" t="s">
        <v>1661</v>
      </c>
      <c r="E299" s="36" t="s">
        <v>1662</v>
      </c>
    </row>
    <row r="300" spans="1:5" x14ac:dyDescent="0.2">
      <c r="A300" s="35" t="s">
        <v>1663</v>
      </c>
      <c r="B300" s="35" t="s">
        <v>1664</v>
      </c>
      <c r="C300" s="35">
        <v>5310</v>
      </c>
      <c r="D300" s="30" t="s">
        <v>1168</v>
      </c>
      <c r="E300" s="35"/>
    </row>
    <row r="301" spans="1:5" x14ac:dyDescent="0.2">
      <c r="A301" s="36" t="s">
        <v>1665</v>
      </c>
      <c r="B301" s="36" t="s">
        <v>1666</v>
      </c>
      <c r="C301" s="36">
        <v>5310</v>
      </c>
      <c r="D301" s="32" t="s">
        <v>1667</v>
      </c>
      <c r="E301" s="36" t="s">
        <v>1657</v>
      </c>
    </row>
    <row r="302" spans="1:5" x14ac:dyDescent="0.2">
      <c r="A302" s="35" t="s">
        <v>1668</v>
      </c>
      <c r="B302" s="35" t="s">
        <v>64</v>
      </c>
      <c r="C302" s="35">
        <v>5350</v>
      </c>
      <c r="D302" s="30" t="s">
        <v>1669</v>
      </c>
      <c r="E302" s="35" t="s">
        <v>1670</v>
      </c>
    </row>
    <row r="303" spans="1:5" x14ac:dyDescent="0.2">
      <c r="A303" s="36" t="s">
        <v>1671</v>
      </c>
      <c r="B303" s="36" t="s">
        <v>1672</v>
      </c>
      <c r="C303" s="36">
        <v>5350</v>
      </c>
      <c r="D303" s="32" t="s">
        <v>1168</v>
      </c>
      <c r="E303" s="36"/>
    </row>
    <row r="304" spans="1:5" x14ac:dyDescent="0.2">
      <c r="A304" s="35" t="s">
        <v>1673</v>
      </c>
      <c r="B304" s="35" t="s">
        <v>1674</v>
      </c>
      <c r="C304" s="35">
        <v>5350</v>
      </c>
      <c r="D304" s="30" t="s">
        <v>1675</v>
      </c>
      <c r="E304" s="35" t="s">
        <v>1670</v>
      </c>
    </row>
    <row r="305" spans="1:5" x14ac:dyDescent="0.2">
      <c r="A305" s="36" t="s">
        <v>1676</v>
      </c>
      <c r="B305" s="36" t="s">
        <v>1677</v>
      </c>
      <c r="C305" s="36">
        <v>5400</v>
      </c>
      <c r="D305" s="32" t="s">
        <v>1678</v>
      </c>
      <c r="E305" s="36" t="s">
        <v>1679</v>
      </c>
    </row>
    <row r="306" spans="1:5" x14ac:dyDescent="0.2">
      <c r="A306" s="35" t="s">
        <v>1680</v>
      </c>
      <c r="B306" s="35" t="s">
        <v>1681</v>
      </c>
      <c r="C306" s="35">
        <v>5400</v>
      </c>
      <c r="D306" s="30" t="s">
        <v>748</v>
      </c>
      <c r="E306" s="35" t="s">
        <v>1422</v>
      </c>
    </row>
    <row r="307" spans="1:5" x14ac:dyDescent="0.2">
      <c r="A307" s="36" t="s">
        <v>1682</v>
      </c>
      <c r="B307" s="36" t="s">
        <v>1683</v>
      </c>
      <c r="C307" s="36">
        <v>5410</v>
      </c>
      <c r="D307" s="32" t="s">
        <v>1684</v>
      </c>
      <c r="E307" s="36" t="s">
        <v>1685</v>
      </c>
    </row>
    <row r="308" spans="1:5" x14ac:dyDescent="0.2">
      <c r="A308" s="35" t="s">
        <v>1686</v>
      </c>
      <c r="B308" s="35" t="s">
        <v>1687</v>
      </c>
      <c r="C308" s="35">
        <v>5420</v>
      </c>
      <c r="D308" s="30" t="s">
        <v>1688</v>
      </c>
      <c r="E308" s="35" t="s">
        <v>1689</v>
      </c>
    </row>
    <row r="309" spans="1:5" x14ac:dyDescent="0.2">
      <c r="A309" s="36" t="s">
        <v>1690</v>
      </c>
      <c r="B309" s="36" t="s">
        <v>1691</v>
      </c>
      <c r="C309" s="36">
        <v>5430</v>
      </c>
      <c r="D309" s="32" t="s">
        <v>1692</v>
      </c>
      <c r="E309" s="36" t="s">
        <v>1693</v>
      </c>
    </row>
    <row r="310" spans="1:5" x14ac:dyDescent="0.2">
      <c r="A310" s="35" t="s">
        <v>1694</v>
      </c>
      <c r="B310" s="35" t="s">
        <v>140</v>
      </c>
      <c r="C310" s="35">
        <v>5440</v>
      </c>
      <c r="D310" s="30" t="s">
        <v>1695</v>
      </c>
      <c r="E310" s="35" t="s">
        <v>1696</v>
      </c>
    </row>
    <row r="311" spans="1:5" x14ac:dyDescent="0.2">
      <c r="A311" s="36" t="s">
        <v>1697</v>
      </c>
      <c r="B311" s="36" t="s">
        <v>1698</v>
      </c>
      <c r="C311" s="36">
        <v>5450</v>
      </c>
      <c r="D311" s="32" t="s">
        <v>1699</v>
      </c>
      <c r="E311" s="36" t="s">
        <v>1700</v>
      </c>
    </row>
    <row r="312" spans="1:5" x14ac:dyDescent="0.2">
      <c r="A312" s="35" t="s">
        <v>1701</v>
      </c>
      <c r="B312" s="35" t="s">
        <v>1702</v>
      </c>
      <c r="C312" s="35">
        <v>5500</v>
      </c>
      <c r="D312" s="30" t="s">
        <v>1703</v>
      </c>
      <c r="E312" s="35" t="s">
        <v>1704</v>
      </c>
    </row>
    <row r="313" spans="1:5" x14ac:dyDescent="0.2">
      <c r="A313" s="36" t="s">
        <v>1705</v>
      </c>
      <c r="B313" s="36" t="s">
        <v>1706</v>
      </c>
      <c r="C313" s="36">
        <v>5500</v>
      </c>
      <c r="D313" s="32" t="s">
        <v>748</v>
      </c>
      <c r="E313" s="36" t="s">
        <v>1422</v>
      </c>
    </row>
    <row r="314" spans="1:5" x14ac:dyDescent="0.2">
      <c r="A314" s="35" t="s">
        <v>1707</v>
      </c>
      <c r="B314" s="35" t="s">
        <v>167</v>
      </c>
      <c r="C314" s="35">
        <v>5510</v>
      </c>
      <c r="D314" s="30" t="s">
        <v>1708</v>
      </c>
      <c r="E314" s="35" t="s">
        <v>1708</v>
      </c>
    </row>
    <row r="315" spans="1:5" x14ac:dyDescent="0.2">
      <c r="A315" s="36" t="s">
        <v>1709</v>
      </c>
      <c r="B315" s="36" t="s">
        <v>1710</v>
      </c>
      <c r="C315" s="36">
        <v>5510</v>
      </c>
      <c r="D315" s="32" t="s">
        <v>1168</v>
      </c>
      <c r="E315" s="36"/>
    </row>
    <row r="316" spans="1:5" x14ac:dyDescent="0.2">
      <c r="A316" s="35" t="s">
        <v>1711</v>
      </c>
      <c r="B316" s="35" t="s">
        <v>168</v>
      </c>
      <c r="C316" s="35">
        <v>5520</v>
      </c>
      <c r="D316" s="30" t="s">
        <v>1712</v>
      </c>
      <c r="E316" s="35" t="s">
        <v>1713</v>
      </c>
    </row>
    <row r="317" spans="1:5" x14ac:dyDescent="0.2">
      <c r="A317" s="36" t="s">
        <v>1714</v>
      </c>
      <c r="B317" s="36" t="s">
        <v>1715</v>
      </c>
      <c r="C317" s="36">
        <v>5520</v>
      </c>
      <c r="D317" s="32" t="s">
        <v>1168</v>
      </c>
      <c r="E317" s="36" t="s">
        <v>1445</v>
      </c>
    </row>
    <row r="318" spans="1:5" x14ac:dyDescent="0.2">
      <c r="A318" s="35" t="s">
        <v>1716</v>
      </c>
      <c r="B318" s="35" t="s">
        <v>169</v>
      </c>
      <c r="C318" s="35">
        <v>5530</v>
      </c>
      <c r="D318" s="30" t="s">
        <v>1717</v>
      </c>
      <c r="E318" s="35" t="s">
        <v>1717</v>
      </c>
    </row>
    <row r="319" spans="1:5" x14ac:dyDescent="0.2">
      <c r="A319" s="36" t="s">
        <v>1718</v>
      </c>
      <c r="B319" s="36" t="s">
        <v>1719</v>
      </c>
      <c r="C319" s="36">
        <v>5530</v>
      </c>
      <c r="D319" s="32" t="s">
        <v>1168</v>
      </c>
      <c r="E319" s="36" t="s">
        <v>1445</v>
      </c>
    </row>
    <row r="320" spans="1:5" x14ac:dyDescent="0.2">
      <c r="A320" s="35" t="s">
        <v>1720</v>
      </c>
      <c r="B320" s="35" t="s">
        <v>1721</v>
      </c>
      <c r="C320" s="35">
        <v>5531</v>
      </c>
      <c r="D320" s="30" t="s">
        <v>1722</v>
      </c>
      <c r="E320" s="35" t="s">
        <v>1723</v>
      </c>
    </row>
    <row r="321" spans="1:5" x14ac:dyDescent="0.2">
      <c r="A321" s="36" t="s">
        <v>1724</v>
      </c>
      <c r="B321" s="36" t="s">
        <v>1725</v>
      </c>
      <c r="C321" s="36">
        <v>5531</v>
      </c>
      <c r="D321" s="32" t="s">
        <v>1168</v>
      </c>
      <c r="E321" s="36" t="s">
        <v>1445</v>
      </c>
    </row>
    <row r="322" spans="1:5" x14ac:dyDescent="0.2">
      <c r="A322" s="35" t="s">
        <v>1726</v>
      </c>
      <c r="B322" s="35" t="s">
        <v>170</v>
      </c>
      <c r="C322" s="35">
        <v>5535</v>
      </c>
      <c r="D322" s="30" t="s">
        <v>1727</v>
      </c>
      <c r="E322" s="35" t="s">
        <v>1728</v>
      </c>
    </row>
    <row r="323" spans="1:5" x14ac:dyDescent="0.2">
      <c r="A323" s="36" t="s">
        <v>1729</v>
      </c>
      <c r="B323" s="36" t="s">
        <v>1730</v>
      </c>
      <c r="C323" s="36">
        <v>5535</v>
      </c>
      <c r="D323" s="32" t="s">
        <v>1168</v>
      </c>
      <c r="E323" s="36"/>
    </row>
    <row r="324" spans="1:5" x14ac:dyDescent="0.2">
      <c r="A324" s="35" t="s">
        <v>1731</v>
      </c>
      <c r="B324" s="35" t="s">
        <v>171</v>
      </c>
      <c r="C324" s="35">
        <v>5536</v>
      </c>
      <c r="D324" s="30" t="s">
        <v>1732</v>
      </c>
      <c r="E324" s="35" t="s">
        <v>1733</v>
      </c>
    </row>
    <row r="325" spans="1:5" x14ac:dyDescent="0.2">
      <c r="A325" s="36" t="s">
        <v>1734</v>
      </c>
      <c r="B325" s="36" t="s">
        <v>1735</v>
      </c>
      <c r="C325" s="36">
        <v>5536</v>
      </c>
      <c r="D325" s="32" t="s">
        <v>1168</v>
      </c>
      <c r="E325" s="36"/>
    </row>
    <row r="326" spans="1:5" x14ac:dyDescent="0.2">
      <c r="A326" s="35" t="s">
        <v>1736</v>
      </c>
      <c r="B326" s="35" t="s">
        <v>65</v>
      </c>
      <c r="C326" s="35">
        <v>5540</v>
      </c>
      <c r="D326" s="30" t="s">
        <v>1737</v>
      </c>
      <c r="E326" s="35" t="s">
        <v>1738</v>
      </c>
    </row>
    <row r="327" spans="1:5" x14ac:dyDescent="0.2">
      <c r="A327" s="36" t="s">
        <v>1739</v>
      </c>
      <c r="B327" s="36" t="s">
        <v>1740</v>
      </c>
      <c r="C327" s="36">
        <v>5540</v>
      </c>
      <c r="D327" s="32" t="s">
        <v>1168</v>
      </c>
      <c r="E327" s="36"/>
    </row>
    <row r="328" spans="1:5" x14ac:dyDescent="0.2">
      <c r="A328" s="35" t="s">
        <v>1741</v>
      </c>
      <c r="B328" s="35" t="s">
        <v>1742</v>
      </c>
      <c r="C328" s="35">
        <v>5540</v>
      </c>
      <c r="D328" s="30" t="s">
        <v>1743</v>
      </c>
      <c r="E328" s="35" t="s">
        <v>1738</v>
      </c>
    </row>
    <row r="329" spans="1:5" x14ac:dyDescent="0.2">
      <c r="A329" s="36" t="s">
        <v>1744</v>
      </c>
      <c r="B329" s="36" t="s">
        <v>1745</v>
      </c>
      <c r="C329" s="36">
        <v>5540</v>
      </c>
      <c r="D329" s="32" t="s">
        <v>1746</v>
      </c>
      <c r="E329" s="36" t="s">
        <v>1738</v>
      </c>
    </row>
    <row r="330" spans="1:5" x14ac:dyDescent="0.2">
      <c r="A330" s="35" t="s">
        <v>1747</v>
      </c>
      <c r="B330" s="35" t="s">
        <v>149</v>
      </c>
      <c r="C330" s="35">
        <v>5550</v>
      </c>
      <c r="D330" s="30" t="s">
        <v>1748</v>
      </c>
      <c r="E330" s="35" t="s">
        <v>1749</v>
      </c>
    </row>
    <row r="331" spans="1:5" x14ac:dyDescent="0.2">
      <c r="A331" s="36" t="s">
        <v>1750</v>
      </c>
      <c r="B331" s="36" t="s">
        <v>1751</v>
      </c>
      <c r="C331" s="36">
        <v>5550</v>
      </c>
      <c r="D331" s="32" t="s">
        <v>1168</v>
      </c>
      <c r="E331" s="36"/>
    </row>
    <row r="332" spans="1:5" x14ac:dyDescent="0.2">
      <c r="A332" s="35" t="s">
        <v>1752</v>
      </c>
      <c r="B332" s="35" t="s">
        <v>172</v>
      </c>
      <c r="C332" s="35">
        <v>5560</v>
      </c>
      <c r="D332" s="30" t="s">
        <v>1753</v>
      </c>
      <c r="E332" s="35" t="s">
        <v>1754</v>
      </c>
    </row>
    <row r="333" spans="1:5" x14ac:dyDescent="0.2">
      <c r="A333" s="36" t="s">
        <v>1755</v>
      </c>
      <c r="B333" s="36" t="s">
        <v>173</v>
      </c>
      <c r="C333" s="36">
        <v>5580</v>
      </c>
      <c r="D333" s="32" t="s">
        <v>1756</v>
      </c>
      <c r="E333" s="36" t="s">
        <v>1757</v>
      </c>
    </row>
    <row r="334" spans="1:5" x14ac:dyDescent="0.2">
      <c r="A334" s="35" t="s">
        <v>1758</v>
      </c>
      <c r="B334" s="35" t="s">
        <v>1759</v>
      </c>
      <c r="C334" s="35">
        <v>5580</v>
      </c>
      <c r="D334" s="30" t="s">
        <v>1168</v>
      </c>
      <c r="E334" s="35"/>
    </row>
    <row r="335" spans="1:5" x14ac:dyDescent="0.2">
      <c r="A335" s="36" t="s">
        <v>1760</v>
      </c>
      <c r="B335" s="36" t="s">
        <v>1761</v>
      </c>
      <c r="C335" s="36">
        <v>5600</v>
      </c>
      <c r="D335" s="32" t="s">
        <v>1762</v>
      </c>
      <c r="E335" s="36" t="s">
        <v>1763</v>
      </c>
    </row>
    <row r="336" spans="1:5" x14ac:dyDescent="0.2">
      <c r="A336" s="35" t="s">
        <v>1764</v>
      </c>
      <c r="B336" s="35" t="s">
        <v>1765</v>
      </c>
      <c r="C336" s="35">
        <v>5600</v>
      </c>
      <c r="D336" s="30" t="s">
        <v>1766</v>
      </c>
      <c r="E336" s="35" t="s">
        <v>1767</v>
      </c>
    </row>
    <row r="337" spans="1:5" x14ac:dyDescent="0.2">
      <c r="A337" s="36" t="s">
        <v>1768</v>
      </c>
      <c r="B337" s="36" t="s">
        <v>1769</v>
      </c>
      <c r="C337" s="36">
        <v>5600</v>
      </c>
      <c r="D337" s="32" t="s">
        <v>748</v>
      </c>
      <c r="E337" s="36" t="s">
        <v>1422</v>
      </c>
    </row>
    <row r="338" spans="1:5" x14ac:dyDescent="0.2">
      <c r="A338" s="35" t="s">
        <v>1770</v>
      </c>
      <c r="B338" s="35" t="s">
        <v>104</v>
      </c>
      <c r="C338" s="35">
        <v>5610</v>
      </c>
      <c r="D338" s="30" t="s">
        <v>1771</v>
      </c>
      <c r="E338" s="35" t="s">
        <v>1772</v>
      </c>
    </row>
    <row r="339" spans="1:5" x14ac:dyDescent="0.2">
      <c r="A339" s="36" t="s">
        <v>1773</v>
      </c>
      <c r="B339" s="36" t="s">
        <v>1774</v>
      </c>
      <c r="C339" s="36">
        <v>5610</v>
      </c>
      <c r="D339" s="32" t="s">
        <v>1168</v>
      </c>
      <c r="E339" s="36"/>
    </row>
    <row r="340" spans="1:5" x14ac:dyDescent="0.2">
      <c r="A340" s="35" t="s">
        <v>1775</v>
      </c>
      <c r="B340" s="35" t="s">
        <v>1776</v>
      </c>
      <c r="C340" s="35">
        <v>5610</v>
      </c>
      <c r="D340" s="30" t="s">
        <v>1777</v>
      </c>
      <c r="E340" s="35" t="s">
        <v>1778</v>
      </c>
    </row>
    <row r="341" spans="1:5" x14ac:dyDescent="0.2">
      <c r="A341" s="36" t="s">
        <v>1779</v>
      </c>
      <c r="B341" s="36" t="s">
        <v>93</v>
      </c>
      <c r="C341" s="36">
        <v>5611</v>
      </c>
      <c r="D341" s="32" t="s">
        <v>1780</v>
      </c>
      <c r="E341" s="36" t="s">
        <v>1781</v>
      </c>
    </row>
    <row r="342" spans="1:5" x14ac:dyDescent="0.2">
      <c r="A342" s="35" t="s">
        <v>1782</v>
      </c>
      <c r="B342" s="35" t="s">
        <v>1783</v>
      </c>
      <c r="C342" s="35">
        <v>5611</v>
      </c>
      <c r="D342" s="30" t="s">
        <v>1168</v>
      </c>
      <c r="E342" s="35"/>
    </row>
    <row r="343" spans="1:5" x14ac:dyDescent="0.2">
      <c r="A343" s="36" t="s">
        <v>1784</v>
      </c>
      <c r="B343" s="36" t="s">
        <v>67</v>
      </c>
      <c r="C343" s="36">
        <v>5620</v>
      </c>
      <c r="D343" s="32" t="s">
        <v>1785</v>
      </c>
      <c r="E343" s="36" t="s">
        <v>1785</v>
      </c>
    </row>
    <row r="344" spans="1:5" x14ac:dyDescent="0.2">
      <c r="A344" s="35" t="s">
        <v>1786</v>
      </c>
      <c r="B344" s="35" t="s">
        <v>1787</v>
      </c>
      <c r="C344" s="35">
        <v>5620</v>
      </c>
      <c r="D344" s="30" t="s">
        <v>1168</v>
      </c>
      <c r="E344" s="35"/>
    </row>
    <row r="345" spans="1:5" x14ac:dyDescent="0.2">
      <c r="A345" s="36" t="s">
        <v>1788</v>
      </c>
      <c r="B345" s="36" t="s">
        <v>1789</v>
      </c>
      <c r="C345" s="36">
        <v>5620</v>
      </c>
      <c r="D345" s="32" t="s">
        <v>1790</v>
      </c>
      <c r="E345" s="36" t="s">
        <v>1785</v>
      </c>
    </row>
    <row r="346" spans="1:5" x14ac:dyDescent="0.2">
      <c r="A346" s="35" t="s">
        <v>1791</v>
      </c>
      <c r="B346" s="35" t="s">
        <v>1792</v>
      </c>
      <c r="C346" s="35">
        <v>5620</v>
      </c>
      <c r="D346" s="30" t="s">
        <v>1793</v>
      </c>
      <c r="E346" s="35" t="s">
        <v>1785</v>
      </c>
    </row>
    <row r="347" spans="1:5" x14ac:dyDescent="0.2">
      <c r="A347" s="36" t="s">
        <v>1794</v>
      </c>
      <c r="B347" s="36" t="s">
        <v>137</v>
      </c>
      <c r="C347" s="36">
        <v>5630</v>
      </c>
      <c r="D347" s="32" t="s">
        <v>1795</v>
      </c>
      <c r="E347" s="36" t="s">
        <v>1488</v>
      </c>
    </row>
    <row r="348" spans="1:5" x14ac:dyDescent="0.2">
      <c r="A348" s="35" t="s">
        <v>1796</v>
      </c>
      <c r="B348" s="35" t="s">
        <v>1797</v>
      </c>
      <c r="C348" s="35">
        <v>5630</v>
      </c>
      <c r="D348" s="30" t="s">
        <v>1168</v>
      </c>
      <c r="E348" s="35"/>
    </row>
    <row r="349" spans="1:5" x14ac:dyDescent="0.2">
      <c r="A349" s="36" t="s">
        <v>1798</v>
      </c>
      <c r="B349" s="36" t="s">
        <v>174</v>
      </c>
      <c r="C349" s="36">
        <v>5631</v>
      </c>
      <c r="D349" s="32" t="s">
        <v>1799</v>
      </c>
      <c r="E349" s="36" t="s">
        <v>1800</v>
      </c>
    </row>
    <row r="350" spans="1:5" x14ac:dyDescent="0.2">
      <c r="A350" s="35" t="s">
        <v>1801</v>
      </c>
      <c r="B350" s="35" t="s">
        <v>1802</v>
      </c>
      <c r="C350" s="35">
        <v>5631</v>
      </c>
      <c r="D350" s="30" t="s">
        <v>1168</v>
      </c>
      <c r="E350" s="35"/>
    </row>
    <row r="351" spans="1:5" x14ac:dyDescent="0.2">
      <c r="A351" s="36" t="s">
        <v>1803</v>
      </c>
      <c r="B351" s="36" t="s">
        <v>1804</v>
      </c>
      <c r="C351" s="36">
        <v>5632</v>
      </c>
      <c r="D351" s="32" t="s">
        <v>1805</v>
      </c>
      <c r="E351" s="36" t="s">
        <v>1806</v>
      </c>
    </row>
    <row r="352" spans="1:5" x14ac:dyDescent="0.2">
      <c r="A352" s="35" t="s">
        <v>1807</v>
      </c>
      <c r="B352" s="35" t="s">
        <v>1808</v>
      </c>
      <c r="C352" s="35">
        <v>5633</v>
      </c>
      <c r="D352" s="30" t="s">
        <v>1809</v>
      </c>
      <c r="E352" s="35" t="s">
        <v>1810</v>
      </c>
    </row>
    <row r="353" spans="1:5" x14ac:dyDescent="0.2">
      <c r="A353" s="36" t="s">
        <v>1811</v>
      </c>
      <c r="B353" s="36" t="s">
        <v>1812</v>
      </c>
      <c r="C353" s="36">
        <v>5634</v>
      </c>
      <c r="D353" s="32" t="s">
        <v>1813</v>
      </c>
      <c r="E353" s="36" t="s">
        <v>1814</v>
      </c>
    </row>
    <row r="354" spans="1:5" x14ac:dyDescent="0.2">
      <c r="A354" s="35" t="s">
        <v>1815</v>
      </c>
      <c r="B354" s="35" t="s">
        <v>1816</v>
      </c>
      <c r="C354" s="35">
        <v>5634</v>
      </c>
      <c r="D354" s="30" t="s">
        <v>1168</v>
      </c>
      <c r="E354" s="35"/>
    </row>
    <row r="355" spans="1:5" x14ac:dyDescent="0.2">
      <c r="A355" s="36" t="s">
        <v>1817</v>
      </c>
      <c r="B355" s="36" t="s">
        <v>1818</v>
      </c>
      <c r="C355" s="36">
        <v>5635</v>
      </c>
      <c r="D355" s="32" t="s">
        <v>1819</v>
      </c>
      <c r="E355" s="36" t="s">
        <v>1820</v>
      </c>
    </row>
    <row r="356" spans="1:5" x14ac:dyDescent="0.2">
      <c r="A356" s="35" t="s">
        <v>1821</v>
      </c>
      <c r="B356" s="35" t="s">
        <v>1822</v>
      </c>
      <c r="C356" s="35">
        <v>5636</v>
      </c>
      <c r="D356" s="30" t="s">
        <v>1823</v>
      </c>
      <c r="E356" s="35" t="s">
        <v>1824</v>
      </c>
    </row>
    <row r="357" spans="1:5" x14ac:dyDescent="0.2">
      <c r="A357" s="36" t="s">
        <v>1825</v>
      </c>
      <c r="B357" s="36" t="s">
        <v>105</v>
      </c>
      <c r="C357" s="36">
        <v>5637</v>
      </c>
      <c r="D357" s="32" t="s">
        <v>1826</v>
      </c>
      <c r="E357" s="36" t="s">
        <v>1827</v>
      </c>
    </row>
    <row r="358" spans="1:5" x14ac:dyDescent="0.2">
      <c r="A358" s="35" t="s">
        <v>1828</v>
      </c>
      <c r="B358" s="35" t="s">
        <v>1829</v>
      </c>
      <c r="C358" s="35">
        <v>5637</v>
      </c>
      <c r="D358" s="30" t="s">
        <v>1168</v>
      </c>
      <c r="E358" s="35"/>
    </row>
    <row r="359" spans="1:5" x14ac:dyDescent="0.2">
      <c r="A359" s="36" t="s">
        <v>1830</v>
      </c>
      <c r="B359" s="36" t="s">
        <v>1831</v>
      </c>
      <c r="C359" s="36">
        <v>5638</v>
      </c>
      <c r="D359" s="32" t="s">
        <v>1832</v>
      </c>
      <c r="E359" s="36" t="s">
        <v>1833</v>
      </c>
    </row>
    <row r="360" spans="1:5" x14ac:dyDescent="0.2">
      <c r="A360" s="35" t="s">
        <v>1834</v>
      </c>
      <c r="B360" s="35" t="s">
        <v>138</v>
      </c>
      <c r="C360" s="35">
        <v>5639</v>
      </c>
      <c r="D360" s="30" t="s">
        <v>1835</v>
      </c>
      <c r="E360" s="35" t="s">
        <v>1836</v>
      </c>
    </row>
    <row r="361" spans="1:5" x14ac:dyDescent="0.2">
      <c r="A361" s="36" t="s">
        <v>1837</v>
      </c>
      <c r="B361" s="36" t="s">
        <v>1838</v>
      </c>
      <c r="C361" s="36">
        <v>5639</v>
      </c>
      <c r="D361" s="32" t="s">
        <v>1168</v>
      </c>
      <c r="E361" s="36"/>
    </row>
    <row r="362" spans="1:5" x14ac:dyDescent="0.2">
      <c r="A362" s="35" t="s">
        <v>1839</v>
      </c>
      <c r="B362" s="35" t="s">
        <v>106</v>
      </c>
      <c r="C362" s="35">
        <v>5640</v>
      </c>
      <c r="D362" s="30" t="s">
        <v>1840</v>
      </c>
      <c r="E362" s="35" t="s">
        <v>1841</v>
      </c>
    </row>
    <row r="363" spans="1:5" x14ac:dyDescent="0.2">
      <c r="A363" s="36" t="s">
        <v>1842</v>
      </c>
      <c r="B363" s="36" t="s">
        <v>1843</v>
      </c>
      <c r="C363" s="36">
        <v>5640</v>
      </c>
      <c r="D363" s="32" t="s">
        <v>1168</v>
      </c>
      <c r="E363" s="36"/>
    </row>
    <row r="364" spans="1:5" x14ac:dyDescent="0.2">
      <c r="A364" s="35" t="s">
        <v>1844</v>
      </c>
      <c r="B364" s="35" t="s">
        <v>1845</v>
      </c>
      <c r="C364" s="35">
        <v>5640</v>
      </c>
      <c r="D364" s="30" t="s">
        <v>1846</v>
      </c>
      <c r="E364" s="35" t="s">
        <v>1841</v>
      </c>
    </row>
    <row r="365" spans="1:5" x14ac:dyDescent="0.2">
      <c r="A365" s="36" t="s">
        <v>1847</v>
      </c>
      <c r="B365" s="36" t="s">
        <v>1848</v>
      </c>
      <c r="C365" s="36">
        <v>5640</v>
      </c>
      <c r="D365" s="32" t="s">
        <v>1849</v>
      </c>
      <c r="E365" s="36" t="s">
        <v>1841</v>
      </c>
    </row>
    <row r="366" spans="1:5" x14ac:dyDescent="0.2">
      <c r="A366" s="35" t="s">
        <v>1850</v>
      </c>
      <c r="B366" s="35" t="s">
        <v>1851</v>
      </c>
      <c r="C366" s="35">
        <v>5640</v>
      </c>
      <c r="D366" s="30" t="s">
        <v>1852</v>
      </c>
      <c r="E366" s="35" t="s">
        <v>1841</v>
      </c>
    </row>
    <row r="367" spans="1:5" x14ac:dyDescent="0.2">
      <c r="A367" s="36" t="s">
        <v>1853</v>
      </c>
      <c r="B367" s="36" t="s">
        <v>1854</v>
      </c>
      <c r="C367" s="36">
        <v>5640</v>
      </c>
      <c r="D367" s="32" t="s">
        <v>1855</v>
      </c>
      <c r="E367" s="36" t="s">
        <v>1841</v>
      </c>
    </row>
    <row r="368" spans="1:5" x14ac:dyDescent="0.2">
      <c r="A368" s="35" t="s">
        <v>1856</v>
      </c>
      <c r="B368" s="35" t="s">
        <v>1857</v>
      </c>
      <c r="C368" s="35">
        <v>5641</v>
      </c>
      <c r="D368" s="30" t="s">
        <v>1858</v>
      </c>
      <c r="E368" s="35" t="s">
        <v>1859</v>
      </c>
    </row>
    <row r="369" spans="1:5" x14ac:dyDescent="0.2">
      <c r="A369" s="36" t="s">
        <v>1860</v>
      </c>
      <c r="B369" s="36" t="s">
        <v>1861</v>
      </c>
      <c r="C369" s="36">
        <v>5642</v>
      </c>
      <c r="D369" s="32" t="s">
        <v>1862</v>
      </c>
      <c r="E369" s="36" t="s">
        <v>1863</v>
      </c>
    </row>
    <row r="370" spans="1:5" x14ac:dyDescent="0.2">
      <c r="A370" s="35" t="s">
        <v>1864</v>
      </c>
      <c r="B370" s="35" t="s">
        <v>1865</v>
      </c>
      <c r="C370" s="35">
        <v>5645</v>
      </c>
      <c r="D370" s="30" t="s">
        <v>1866</v>
      </c>
      <c r="E370" s="35" t="s">
        <v>1485</v>
      </c>
    </row>
    <row r="371" spans="1:5" x14ac:dyDescent="0.2">
      <c r="A371" s="36" t="s">
        <v>1867</v>
      </c>
      <c r="B371" s="36" t="s">
        <v>1868</v>
      </c>
      <c r="C371" s="36">
        <v>5650</v>
      </c>
      <c r="D371" s="32" t="s">
        <v>1869</v>
      </c>
      <c r="E371" s="36" t="s">
        <v>1870</v>
      </c>
    </row>
    <row r="372" spans="1:5" x14ac:dyDescent="0.2">
      <c r="A372" s="35" t="s">
        <v>1871</v>
      </c>
      <c r="B372" s="35" t="s">
        <v>1872</v>
      </c>
      <c r="C372" s="35">
        <v>5660</v>
      </c>
      <c r="D372" s="30" t="s">
        <v>1873</v>
      </c>
      <c r="E372" s="35" t="s">
        <v>1874</v>
      </c>
    </row>
    <row r="373" spans="1:5" x14ac:dyDescent="0.2">
      <c r="A373" s="36" t="s">
        <v>1875</v>
      </c>
      <c r="B373" s="36" t="s">
        <v>1876</v>
      </c>
      <c r="C373" s="36">
        <v>5660</v>
      </c>
      <c r="D373" s="32" t="s">
        <v>1168</v>
      </c>
      <c r="E373" s="36"/>
    </row>
    <row r="374" spans="1:5" x14ac:dyDescent="0.2">
      <c r="A374" s="35" t="s">
        <v>1877</v>
      </c>
      <c r="B374" s="35" t="s">
        <v>1878</v>
      </c>
      <c r="C374" s="35">
        <v>5700</v>
      </c>
      <c r="D374" s="30" t="s">
        <v>1879</v>
      </c>
      <c r="E374" s="35" t="s">
        <v>1880</v>
      </c>
    </row>
    <row r="375" spans="1:5" x14ac:dyDescent="0.2">
      <c r="A375" s="36" t="s">
        <v>1881</v>
      </c>
      <c r="B375" s="36" t="s">
        <v>1882</v>
      </c>
      <c r="C375" s="36">
        <v>5700</v>
      </c>
      <c r="D375" s="32" t="s">
        <v>748</v>
      </c>
      <c r="E375" s="36" t="s">
        <v>1422</v>
      </c>
    </row>
    <row r="376" spans="1:5" x14ac:dyDescent="0.2">
      <c r="A376" s="35" t="s">
        <v>1883</v>
      </c>
      <c r="B376" s="35" t="s">
        <v>129</v>
      </c>
      <c r="C376" s="35">
        <v>5710</v>
      </c>
      <c r="D376" s="30" t="s">
        <v>1884</v>
      </c>
      <c r="E376" s="35" t="s">
        <v>1885</v>
      </c>
    </row>
    <row r="377" spans="1:5" x14ac:dyDescent="0.2">
      <c r="A377" s="36" t="s">
        <v>1886</v>
      </c>
      <c r="B377" s="36" t="s">
        <v>122</v>
      </c>
      <c r="C377" s="36">
        <v>5711</v>
      </c>
      <c r="D377" s="32" t="s">
        <v>1887</v>
      </c>
      <c r="E377" s="36" t="s">
        <v>1888</v>
      </c>
    </row>
    <row r="378" spans="1:5" x14ac:dyDescent="0.2">
      <c r="A378" s="35" t="s">
        <v>1889</v>
      </c>
      <c r="B378" s="35" t="s">
        <v>1890</v>
      </c>
      <c r="C378" s="35">
        <v>5711</v>
      </c>
      <c r="D378" s="30" t="s">
        <v>1168</v>
      </c>
      <c r="E378" s="35" t="s">
        <v>1445</v>
      </c>
    </row>
    <row r="379" spans="1:5" x14ac:dyDescent="0.2">
      <c r="A379" s="36" t="s">
        <v>1891</v>
      </c>
      <c r="B379" s="36" t="s">
        <v>1892</v>
      </c>
      <c r="C379" s="36">
        <v>5713</v>
      </c>
      <c r="D379" s="32" t="s">
        <v>1893</v>
      </c>
      <c r="E379" s="36" t="s">
        <v>1894</v>
      </c>
    </row>
    <row r="380" spans="1:5" x14ac:dyDescent="0.2">
      <c r="A380" s="35" t="s">
        <v>1895</v>
      </c>
      <c r="B380" s="35" t="s">
        <v>1896</v>
      </c>
      <c r="C380" s="35">
        <v>5719</v>
      </c>
      <c r="D380" s="30" t="s">
        <v>1897</v>
      </c>
      <c r="E380" s="35" t="s">
        <v>1894</v>
      </c>
    </row>
    <row r="381" spans="1:5" x14ac:dyDescent="0.2">
      <c r="A381" s="36" t="s">
        <v>1898</v>
      </c>
      <c r="B381" s="36" t="s">
        <v>130</v>
      </c>
      <c r="C381" s="36">
        <v>5720</v>
      </c>
      <c r="D381" s="32" t="s">
        <v>1899</v>
      </c>
      <c r="E381" s="36" t="s">
        <v>1900</v>
      </c>
    </row>
    <row r="382" spans="1:5" x14ac:dyDescent="0.2">
      <c r="A382" s="35" t="s">
        <v>1901</v>
      </c>
      <c r="B382" s="35" t="s">
        <v>131</v>
      </c>
      <c r="C382" s="35">
        <v>5730</v>
      </c>
      <c r="D382" s="30" t="s">
        <v>1902</v>
      </c>
      <c r="E382" s="35" t="s">
        <v>1903</v>
      </c>
    </row>
    <row r="383" spans="1:5" x14ac:dyDescent="0.2">
      <c r="A383" s="36" t="s">
        <v>1904</v>
      </c>
      <c r="B383" s="36" t="s">
        <v>1905</v>
      </c>
      <c r="C383" s="36">
        <v>5740</v>
      </c>
      <c r="D383" s="32" t="s">
        <v>1906</v>
      </c>
      <c r="E383" s="36" t="s">
        <v>1888</v>
      </c>
    </row>
    <row r="384" spans="1:5" x14ac:dyDescent="0.2">
      <c r="A384" s="35" t="s">
        <v>1907</v>
      </c>
      <c r="B384" s="35" t="s">
        <v>1908</v>
      </c>
      <c r="C384" s="35">
        <v>5800</v>
      </c>
      <c r="D384" s="30" t="s">
        <v>1909</v>
      </c>
      <c r="E384" s="35" t="s">
        <v>1910</v>
      </c>
    </row>
    <row r="385" spans="1:5" x14ac:dyDescent="0.2">
      <c r="A385" s="36" t="s">
        <v>1911</v>
      </c>
      <c r="B385" s="36" t="s">
        <v>1912</v>
      </c>
      <c r="C385" s="36">
        <v>5800</v>
      </c>
      <c r="D385" s="32" t="s">
        <v>1913</v>
      </c>
      <c r="E385" s="36" t="s">
        <v>1914</v>
      </c>
    </row>
    <row r="386" spans="1:5" x14ac:dyDescent="0.2">
      <c r="A386" s="35" t="s">
        <v>1915</v>
      </c>
      <c r="B386" s="35" t="s">
        <v>1916</v>
      </c>
      <c r="C386" s="35">
        <v>5800</v>
      </c>
      <c r="D386" s="30" t="s">
        <v>1917</v>
      </c>
      <c r="E386" s="35" t="s">
        <v>745</v>
      </c>
    </row>
    <row r="387" spans="1:5" x14ac:dyDescent="0.2">
      <c r="A387" s="36" t="s">
        <v>1918</v>
      </c>
      <c r="B387" s="36" t="s">
        <v>1919</v>
      </c>
      <c r="C387" s="36">
        <v>5800</v>
      </c>
      <c r="D387" s="32" t="s">
        <v>748</v>
      </c>
      <c r="E387" s="36" t="s">
        <v>1422</v>
      </c>
    </row>
    <row r="388" spans="1:5" x14ac:dyDescent="0.2">
      <c r="A388" s="35" t="s">
        <v>1920</v>
      </c>
      <c r="B388" s="35" t="s">
        <v>94</v>
      </c>
      <c r="C388" s="35">
        <v>5801</v>
      </c>
      <c r="D388" s="30" t="s">
        <v>1921</v>
      </c>
      <c r="E388" s="35" t="s">
        <v>1922</v>
      </c>
    </row>
    <row r="389" spans="1:5" x14ac:dyDescent="0.2">
      <c r="A389" s="36" t="s">
        <v>1923</v>
      </c>
      <c r="B389" s="36" t="s">
        <v>1924</v>
      </c>
      <c r="C389" s="36">
        <v>5801</v>
      </c>
      <c r="D389" s="32" t="s">
        <v>1168</v>
      </c>
      <c r="E389" s="36"/>
    </row>
    <row r="390" spans="1:5" x14ac:dyDescent="0.2">
      <c r="A390" s="35" t="s">
        <v>1925</v>
      </c>
      <c r="B390" s="35" t="s">
        <v>123</v>
      </c>
      <c r="C390" s="35">
        <v>5802</v>
      </c>
      <c r="D390" s="30" t="s">
        <v>1926</v>
      </c>
      <c r="E390" s="35" t="s">
        <v>1927</v>
      </c>
    </row>
    <row r="391" spans="1:5" x14ac:dyDescent="0.2">
      <c r="A391" s="36" t="s">
        <v>1928</v>
      </c>
      <c r="B391" s="36" t="s">
        <v>1929</v>
      </c>
      <c r="C391" s="36">
        <v>5802</v>
      </c>
      <c r="D391" s="32" t="s">
        <v>1168</v>
      </c>
      <c r="E391" s="36"/>
    </row>
    <row r="392" spans="1:5" x14ac:dyDescent="0.2">
      <c r="A392" s="35" t="s">
        <v>1930</v>
      </c>
      <c r="B392" s="35" t="s">
        <v>1931</v>
      </c>
      <c r="C392" s="35">
        <v>5803</v>
      </c>
      <c r="D392" s="30" t="s">
        <v>1932</v>
      </c>
      <c r="E392" s="35" t="s">
        <v>1933</v>
      </c>
    </row>
    <row r="393" spans="1:5" x14ac:dyDescent="0.2">
      <c r="A393" s="36" t="s">
        <v>1934</v>
      </c>
      <c r="B393" s="36" t="s">
        <v>1935</v>
      </c>
      <c r="C393" s="36">
        <v>5804</v>
      </c>
      <c r="D393" s="32" t="s">
        <v>1936</v>
      </c>
      <c r="E393" s="36" t="s">
        <v>1937</v>
      </c>
    </row>
    <row r="394" spans="1:5" x14ac:dyDescent="0.2">
      <c r="A394" s="35" t="s">
        <v>1938</v>
      </c>
      <c r="B394" s="35" t="s">
        <v>1939</v>
      </c>
      <c r="C394" s="35">
        <v>5805</v>
      </c>
      <c r="D394" s="30" t="s">
        <v>1940</v>
      </c>
      <c r="E394" s="35"/>
    </row>
    <row r="395" spans="1:5" x14ac:dyDescent="0.2">
      <c r="A395" s="36" t="s">
        <v>1941</v>
      </c>
      <c r="B395" s="36" t="s">
        <v>1942</v>
      </c>
      <c r="C395" s="36">
        <v>5806</v>
      </c>
      <c r="D395" s="32" t="s">
        <v>1943</v>
      </c>
      <c r="E395" s="36" t="s">
        <v>1944</v>
      </c>
    </row>
    <row r="396" spans="1:5" x14ac:dyDescent="0.2">
      <c r="A396" s="35" t="s">
        <v>1945</v>
      </c>
      <c r="B396" s="35" t="s">
        <v>1946</v>
      </c>
      <c r="C396" s="35">
        <v>5807</v>
      </c>
      <c r="D396" s="30" t="s">
        <v>1947</v>
      </c>
      <c r="E396" s="35" t="s">
        <v>1948</v>
      </c>
    </row>
    <row r="397" spans="1:5" x14ac:dyDescent="0.2">
      <c r="A397" s="36" t="s">
        <v>1949</v>
      </c>
      <c r="B397" s="36" t="s">
        <v>68</v>
      </c>
      <c r="C397" s="36">
        <v>5809</v>
      </c>
      <c r="D397" s="32" t="s">
        <v>1950</v>
      </c>
      <c r="E397" s="36" t="s">
        <v>917</v>
      </c>
    </row>
    <row r="398" spans="1:5" x14ac:dyDescent="0.2">
      <c r="A398" s="35" t="s">
        <v>1951</v>
      </c>
      <c r="B398" s="35" t="s">
        <v>1952</v>
      </c>
      <c r="C398" s="35">
        <v>5809</v>
      </c>
      <c r="D398" s="30" t="s">
        <v>1168</v>
      </c>
      <c r="E398" s="35"/>
    </row>
    <row r="399" spans="1:5" x14ac:dyDescent="0.2">
      <c r="A399" s="36" t="s">
        <v>1953</v>
      </c>
      <c r="B399" s="36" t="s">
        <v>1954</v>
      </c>
      <c r="C399" s="36">
        <v>5809</v>
      </c>
      <c r="D399" s="32" t="s">
        <v>1955</v>
      </c>
      <c r="E399" s="36" t="s">
        <v>917</v>
      </c>
    </row>
    <row r="400" spans="1:5" x14ac:dyDescent="0.2">
      <c r="A400" s="35" t="s">
        <v>1956</v>
      </c>
      <c r="B400" s="35" t="s">
        <v>1957</v>
      </c>
      <c r="C400" s="35">
        <v>5809</v>
      </c>
      <c r="D400" s="30" t="s">
        <v>1958</v>
      </c>
      <c r="E400" s="35" t="s">
        <v>917</v>
      </c>
    </row>
    <row r="401" spans="1:5" x14ac:dyDescent="0.2">
      <c r="A401" s="36" t="s">
        <v>1959</v>
      </c>
      <c r="B401" s="36" t="s">
        <v>1960</v>
      </c>
      <c r="C401" s="36">
        <v>5809</v>
      </c>
      <c r="D401" s="32" t="s">
        <v>1961</v>
      </c>
      <c r="E401" s="36" t="s">
        <v>917</v>
      </c>
    </row>
    <row r="402" spans="1:5" x14ac:dyDescent="0.2">
      <c r="A402" s="35" t="s">
        <v>1962</v>
      </c>
      <c r="B402" s="35" t="s">
        <v>1963</v>
      </c>
      <c r="C402" s="35">
        <v>5809</v>
      </c>
      <c r="D402" s="30" t="s">
        <v>1964</v>
      </c>
      <c r="E402" s="35" t="s">
        <v>917</v>
      </c>
    </row>
    <row r="403" spans="1:5" x14ac:dyDescent="0.2">
      <c r="A403" s="36" t="s">
        <v>1965</v>
      </c>
      <c r="B403" s="36" t="s">
        <v>1966</v>
      </c>
      <c r="C403" s="36">
        <v>5810</v>
      </c>
      <c r="D403" s="32" t="s">
        <v>1967</v>
      </c>
      <c r="E403" s="36" t="s">
        <v>1968</v>
      </c>
    </row>
    <row r="404" spans="1:5" x14ac:dyDescent="0.2">
      <c r="A404" s="35" t="s">
        <v>1969</v>
      </c>
      <c r="B404" s="35" t="s">
        <v>1970</v>
      </c>
      <c r="C404" s="35">
        <v>5811</v>
      </c>
      <c r="D404" s="30" t="s">
        <v>1971</v>
      </c>
      <c r="E404" s="35" t="s">
        <v>1972</v>
      </c>
    </row>
    <row r="405" spans="1:5" x14ac:dyDescent="0.2">
      <c r="A405" s="36" t="s">
        <v>1973</v>
      </c>
      <c r="B405" s="36" t="s">
        <v>1974</v>
      </c>
      <c r="C405" s="36">
        <v>5813</v>
      </c>
      <c r="D405" s="32" t="s">
        <v>1975</v>
      </c>
      <c r="E405" s="36" t="s">
        <v>1976</v>
      </c>
    </row>
    <row r="406" spans="1:5" x14ac:dyDescent="0.2">
      <c r="A406" s="35" t="s">
        <v>1977</v>
      </c>
      <c r="B406" s="35" t="s">
        <v>1978</v>
      </c>
      <c r="C406" s="35">
        <v>5813</v>
      </c>
      <c r="D406" s="30" t="s">
        <v>1168</v>
      </c>
      <c r="E406" s="35" t="s">
        <v>1445</v>
      </c>
    </row>
    <row r="407" spans="1:5" x14ac:dyDescent="0.2">
      <c r="A407" s="36" t="s">
        <v>1979</v>
      </c>
      <c r="B407" s="36" t="s">
        <v>133</v>
      </c>
      <c r="C407" s="36">
        <v>5819</v>
      </c>
      <c r="D407" s="32" t="s">
        <v>1980</v>
      </c>
      <c r="E407" s="36" t="s">
        <v>1981</v>
      </c>
    </row>
    <row r="408" spans="1:5" x14ac:dyDescent="0.2">
      <c r="A408" s="35" t="s">
        <v>1982</v>
      </c>
      <c r="B408" s="35" t="s">
        <v>1983</v>
      </c>
      <c r="C408" s="35">
        <v>5819</v>
      </c>
      <c r="D408" s="30" t="s">
        <v>1168</v>
      </c>
      <c r="E408" s="35"/>
    </row>
    <row r="409" spans="1:5" x14ac:dyDescent="0.2">
      <c r="A409" s="36" t="s">
        <v>1984</v>
      </c>
      <c r="B409" s="36" t="s">
        <v>1985</v>
      </c>
      <c r="C409" s="36">
        <v>5820</v>
      </c>
      <c r="D409" s="32" t="s">
        <v>1947</v>
      </c>
      <c r="E409" s="36" t="s">
        <v>1948</v>
      </c>
    </row>
    <row r="410" spans="1:5" x14ac:dyDescent="0.2">
      <c r="A410" s="35" t="s">
        <v>1986</v>
      </c>
      <c r="B410" s="35" t="s">
        <v>1987</v>
      </c>
      <c r="C410" s="35">
        <v>5820</v>
      </c>
      <c r="D410" s="30" t="s">
        <v>1168</v>
      </c>
      <c r="E410" s="35" t="s">
        <v>1988</v>
      </c>
    </row>
    <row r="411" spans="1:5" x14ac:dyDescent="0.2">
      <c r="A411" s="36" t="s">
        <v>1989</v>
      </c>
      <c r="B411" s="36" t="s">
        <v>69</v>
      </c>
      <c r="C411" s="36">
        <v>5830</v>
      </c>
      <c r="D411" s="32" t="s">
        <v>1990</v>
      </c>
      <c r="E411" s="36" t="s">
        <v>1075</v>
      </c>
    </row>
    <row r="412" spans="1:5" x14ac:dyDescent="0.2">
      <c r="A412" s="35" t="s">
        <v>1991</v>
      </c>
      <c r="B412" s="35" t="s">
        <v>1992</v>
      </c>
      <c r="C412" s="35">
        <v>5830</v>
      </c>
      <c r="D412" s="30" t="s">
        <v>1168</v>
      </c>
      <c r="E412" s="35"/>
    </row>
    <row r="413" spans="1:5" x14ac:dyDescent="0.2">
      <c r="A413" s="36" t="s">
        <v>1993</v>
      </c>
      <c r="B413" s="36" t="s">
        <v>1994</v>
      </c>
      <c r="C413" s="36">
        <v>5830</v>
      </c>
      <c r="D413" s="32" t="s">
        <v>1995</v>
      </c>
      <c r="E413" s="36" t="s">
        <v>1075</v>
      </c>
    </row>
    <row r="414" spans="1:5" x14ac:dyDescent="0.2">
      <c r="A414" s="35" t="s">
        <v>1996</v>
      </c>
      <c r="B414" s="35" t="s">
        <v>1997</v>
      </c>
      <c r="C414" s="35">
        <v>5830</v>
      </c>
      <c r="D414" s="30" t="s">
        <v>1998</v>
      </c>
      <c r="E414" s="35" t="s">
        <v>1075</v>
      </c>
    </row>
    <row r="415" spans="1:5" x14ac:dyDescent="0.2">
      <c r="A415" s="36" t="s">
        <v>1999</v>
      </c>
      <c r="B415" s="36" t="s">
        <v>2000</v>
      </c>
      <c r="C415" s="36">
        <v>5831</v>
      </c>
      <c r="D415" s="32" t="s">
        <v>2001</v>
      </c>
      <c r="E415" s="36" t="s">
        <v>2002</v>
      </c>
    </row>
    <row r="416" spans="1:5" x14ac:dyDescent="0.2">
      <c r="A416" s="35" t="s">
        <v>2003</v>
      </c>
      <c r="B416" s="35" t="s">
        <v>2004</v>
      </c>
      <c r="C416" s="35">
        <v>5831</v>
      </c>
      <c r="D416" s="30" t="s">
        <v>2005</v>
      </c>
      <c r="E416" s="35" t="s">
        <v>2002</v>
      </c>
    </row>
    <row r="417" spans="1:5" x14ac:dyDescent="0.2">
      <c r="A417" s="36" t="s">
        <v>2006</v>
      </c>
      <c r="B417" s="36" t="s">
        <v>2007</v>
      </c>
      <c r="C417" s="36">
        <v>5832</v>
      </c>
      <c r="D417" s="32" t="s">
        <v>2008</v>
      </c>
      <c r="E417" s="36" t="s">
        <v>2009</v>
      </c>
    </row>
    <row r="418" spans="1:5" x14ac:dyDescent="0.2">
      <c r="A418" s="35" t="s">
        <v>2010</v>
      </c>
      <c r="B418" s="35" t="s">
        <v>2011</v>
      </c>
      <c r="C418" s="35">
        <v>5832</v>
      </c>
      <c r="D418" s="30" t="s">
        <v>2012</v>
      </c>
      <c r="E418" s="35" t="s">
        <v>2009</v>
      </c>
    </row>
    <row r="419" spans="1:5" x14ac:dyDescent="0.2">
      <c r="A419" s="36" t="s">
        <v>2013</v>
      </c>
      <c r="B419" s="36" t="s">
        <v>187</v>
      </c>
      <c r="C419" s="36">
        <v>5840</v>
      </c>
      <c r="D419" s="32" t="s">
        <v>2014</v>
      </c>
      <c r="E419" s="36" t="s">
        <v>1370</v>
      </c>
    </row>
    <row r="420" spans="1:5" x14ac:dyDescent="0.2">
      <c r="A420" s="35" t="s">
        <v>2015</v>
      </c>
      <c r="B420" s="35" t="s">
        <v>189</v>
      </c>
      <c r="C420" s="35">
        <v>5841</v>
      </c>
      <c r="D420" s="30" t="s">
        <v>2016</v>
      </c>
      <c r="E420" s="35" t="s">
        <v>1374</v>
      </c>
    </row>
    <row r="421" spans="1:5" x14ac:dyDescent="0.2">
      <c r="A421" s="36" t="s">
        <v>2017</v>
      </c>
      <c r="B421" s="36" t="s">
        <v>190</v>
      </c>
      <c r="C421" s="36">
        <v>5842</v>
      </c>
      <c r="D421" s="32" t="s">
        <v>1377</v>
      </c>
      <c r="E421" s="36" t="s">
        <v>1378</v>
      </c>
    </row>
    <row r="422" spans="1:5" x14ac:dyDescent="0.2">
      <c r="A422" s="35" t="s">
        <v>2018</v>
      </c>
      <c r="B422" s="35" t="s">
        <v>191</v>
      </c>
      <c r="C422" s="35">
        <v>5843</v>
      </c>
      <c r="D422" s="30" t="s">
        <v>2019</v>
      </c>
      <c r="E422" s="35" t="s">
        <v>1382</v>
      </c>
    </row>
    <row r="423" spans="1:5" x14ac:dyDescent="0.2">
      <c r="A423" s="36" t="s">
        <v>2020</v>
      </c>
      <c r="B423" s="36" t="s">
        <v>192</v>
      </c>
      <c r="C423" s="36">
        <v>5844</v>
      </c>
      <c r="D423" s="32" t="s">
        <v>2021</v>
      </c>
      <c r="E423" s="36" t="s">
        <v>2022</v>
      </c>
    </row>
    <row r="424" spans="1:5" x14ac:dyDescent="0.2">
      <c r="A424" s="35" t="s">
        <v>2023</v>
      </c>
      <c r="B424" s="35" t="s">
        <v>2024</v>
      </c>
      <c r="C424" s="35">
        <v>5850</v>
      </c>
      <c r="D424" s="30" t="s">
        <v>2025</v>
      </c>
      <c r="E424" s="35" t="s">
        <v>2026</v>
      </c>
    </row>
    <row r="425" spans="1:5" x14ac:dyDescent="0.2">
      <c r="A425" s="36" t="s">
        <v>2027</v>
      </c>
      <c r="B425" s="36" t="s">
        <v>2028</v>
      </c>
      <c r="C425" s="36">
        <v>5855</v>
      </c>
      <c r="D425" s="32" t="s">
        <v>2029</v>
      </c>
      <c r="E425" s="36" t="s">
        <v>2030</v>
      </c>
    </row>
    <row r="426" spans="1:5" x14ac:dyDescent="0.2">
      <c r="A426" s="35" t="s">
        <v>2031</v>
      </c>
      <c r="B426" s="35" t="s">
        <v>2032</v>
      </c>
      <c r="C426" s="35">
        <v>5870</v>
      </c>
      <c r="D426" s="30" t="s">
        <v>2033</v>
      </c>
      <c r="E426" s="35" t="s">
        <v>2034</v>
      </c>
    </row>
    <row r="427" spans="1:5" x14ac:dyDescent="0.2">
      <c r="A427" s="36" t="s">
        <v>2035</v>
      </c>
      <c r="B427" s="36" t="s">
        <v>2036</v>
      </c>
      <c r="C427" s="36">
        <v>5880</v>
      </c>
      <c r="D427" s="32" t="s">
        <v>2037</v>
      </c>
      <c r="E427" s="36" t="s">
        <v>2038</v>
      </c>
    </row>
    <row r="428" spans="1:5" x14ac:dyDescent="0.2">
      <c r="A428" s="35" t="s">
        <v>2039</v>
      </c>
      <c r="B428" s="35" t="s">
        <v>2040</v>
      </c>
      <c r="C428" s="35">
        <v>5890</v>
      </c>
      <c r="D428" s="30" t="s">
        <v>2041</v>
      </c>
      <c r="E428" s="35" t="s">
        <v>2042</v>
      </c>
    </row>
    <row r="429" spans="1:5" x14ac:dyDescent="0.2">
      <c r="A429" s="36" t="s">
        <v>2043</v>
      </c>
      <c r="B429" s="36" t="s">
        <v>2044</v>
      </c>
      <c r="C429" s="36">
        <v>5900</v>
      </c>
      <c r="D429" s="32" t="s">
        <v>2045</v>
      </c>
      <c r="E429" s="36" t="s">
        <v>2046</v>
      </c>
    </row>
    <row r="430" spans="1:5" x14ac:dyDescent="0.2">
      <c r="A430" s="35" t="s">
        <v>2047</v>
      </c>
      <c r="B430" s="35" t="s">
        <v>2048</v>
      </c>
      <c r="C430" s="35">
        <v>5910</v>
      </c>
      <c r="D430" s="30" t="s">
        <v>2049</v>
      </c>
      <c r="E430" s="35" t="s">
        <v>2046</v>
      </c>
    </row>
    <row r="431" spans="1:5" x14ac:dyDescent="0.2">
      <c r="A431" s="36" t="s">
        <v>2050</v>
      </c>
      <c r="B431" s="36" t="s">
        <v>2051</v>
      </c>
      <c r="C431" s="36">
        <v>6000</v>
      </c>
      <c r="D431" s="32" t="s">
        <v>2052</v>
      </c>
      <c r="E431" s="36" t="s">
        <v>2053</v>
      </c>
    </row>
    <row r="432" spans="1:5" x14ac:dyDescent="0.2">
      <c r="A432" s="35" t="s">
        <v>2054</v>
      </c>
      <c r="B432" s="35" t="s">
        <v>2055</v>
      </c>
      <c r="C432" s="35">
        <v>6100</v>
      </c>
      <c r="D432" s="30" t="s">
        <v>2056</v>
      </c>
      <c r="E432" s="35" t="s">
        <v>2057</v>
      </c>
    </row>
    <row r="433" spans="1:5" x14ac:dyDescent="0.2">
      <c r="A433" s="36" t="s">
        <v>2058</v>
      </c>
      <c r="B433" s="36" t="s">
        <v>2059</v>
      </c>
      <c r="C433" s="36">
        <v>6100</v>
      </c>
      <c r="D433" s="32" t="s">
        <v>748</v>
      </c>
      <c r="E433" s="36" t="s">
        <v>1422</v>
      </c>
    </row>
    <row r="434" spans="1:5" x14ac:dyDescent="0.2">
      <c r="A434" s="35" t="s">
        <v>2060</v>
      </c>
      <c r="B434" s="35" t="s">
        <v>2061</v>
      </c>
      <c r="C434" s="35">
        <v>6110</v>
      </c>
      <c r="D434" s="30" t="s">
        <v>2062</v>
      </c>
      <c r="E434" s="35" t="s">
        <v>2063</v>
      </c>
    </row>
    <row r="435" spans="1:5" x14ac:dyDescent="0.2">
      <c r="A435" s="36" t="s">
        <v>2064</v>
      </c>
      <c r="B435" s="36" t="s">
        <v>2065</v>
      </c>
      <c r="C435" s="36">
        <v>6110</v>
      </c>
      <c r="D435" s="32" t="s">
        <v>2066</v>
      </c>
      <c r="E435" s="36" t="s">
        <v>2067</v>
      </c>
    </row>
    <row r="436" spans="1:5" x14ac:dyDescent="0.2">
      <c r="A436" s="35" t="s">
        <v>2068</v>
      </c>
      <c r="B436" s="35" t="s">
        <v>2069</v>
      </c>
      <c r="C436" s="35">
        <v>6119</v>
      </c>
      <c r="D436" s="30" t="s">
        <v>2070</v>
      </c>
      <c r="E436" s="35" t="s">
        <v>2071</v>
      </c>
    </row>
    <row r="437" spans="1:5" x14ac:dyDescent="0.2">
      <c r="A437" s="36" t="s">
        <v>2072</v>
      </c>
      <c r="B437" s="36" t="s">
        <v>2073</v>
      </c>
      <c r="C437" s="36">
        <v>6120</v>
      </c>
      <c r="D437" s="32" t="s">
        <v>2074</v>
      </c>
      <c r="E437" s="36" t="s">
        <v>2075</v>
      </c>
    </row>
    <row r="438" spans="1:5" x14ac:dyDescent="0.2">
      <c r="A438" s="35" t="s">
        <v>2076</v>
      </c>
      <c r="B438" s="35" t="s">
        <v>2077</v>
      </c>
      <c r="C438" s="35">
        <v>6120</v>
      </c>
      <c r="D438" s="30" t="s">
        <v>2078</v>
      </c>
      <c r="E438" s="35" t="s">
        <v>2079</v>
      </c>
    </row>
    <row r="439" spans="1:5" x14ac:dyDescent="0.2">
      <c r="A439" s="36" t="s">
        <v>2080</v>
      </c>
      <c r="B439" s="36" t="s">
        <v>2081</v>
      </c>
      <c r="C439" s="36">
        <v>6120</v>
      </c>
      <c r="D439" s="32" t="s">
        <v>2082</v>
      </c>
      <c r="E439" s="36" t="s">
        <v>2083</v>
      </c>
    </row>
    <row r="440" spans="1:5" x14ac:dyDescent="0.2">
      <c r="A440" s="35" t="s">
        <v>2084</v>
      </c>
      <c r="B440" s="35" t="s">
        <v>2085</v>
      </c>
      <c r="C440" s="35">
        <v>6120</v>
      </c>
      <c r="D440" s="30" t="s">
        <v>2086</v>
      </c>
      <c r="E440" s="35" t="s">
        <v>2087</v>
      </c>
    </row>
    <row r="441" spans="1:5" x14ac:dyDescent="0.2">
      <c r="A441" s="36" t="s">
        <v>2088</v>
      </c>
      <c r="B441" s="36" t="s">
        <v>2089</v>
      </c>
      <c r="C441" s="36">
        <v>6120</v>
      </c>
      <c r="D441" s="32" t="s">
        <v>2090</v>
      </c>
      <c r="E441" s="36" t="s">
        <v>2091</v>
      </c>
    </row>
    <row r="442" spans="1:5" x14ac:dyDescent="0.2">
      <c r="A442" s="35" t="s">
        <v>2092</v>
      </c>
      <c r="B442" s="35" t="s">
        <v>2093</v>
      </c>
      <c r="C442" s="35">
        <v>6120</v>
      </c>
      <c r="D442" s="30" t="s">
        <v>2094</v>
      </c>
      <c r="E442" s="35" t="s">
        <v>2095</v>
      </c>
    </row>
    <row r="443" spans="1:5" x14ac:dyDescent="0.2">
      <c r="A443" s="36" t="s">
        <v>2096</v>
      </c>
      <c r="B443" s="36" t="s">
        <v>2097</v>
      </c>
      <c r="C443" s="36">
        <v>6120</v>
      </c>
      <c r="D443" s="32" t="s">
        <v>2098</v>
      </c>
      <c r="E443" s="36" t="s">
        <v>2099</v>
      </c>
    </row>
    <row r="444" spans="1:5" x14ac:dyDescent="0.2">
      <c r="A444" s="35" t="s">
        <v>2100</v>
      </c>
      <c r="B444" s="35" t="s">
        <v>2101</v>
      </c>
      <c r="C444" s="35">
        <v>6120</v>
      </c>
      <c r="D444" s="30" t="s">
        <v>2102</v>
      </c>
      <c r="E444" s="35" t="s">
        <v>2103</v>
      </c>
    </row>
    <row r="445" spans="1:5" x14ac:dyDescent="0.2">
      <c r="A445" s="36" t="s">
        <v>2104</v>
      </c>
      <c r="B445" s="36" t="s">
        <v>2105</v>
      </c>
      <c r="C445" s="36">
        <v>6120</v>
      </c>
      <c r="D445" s="32" t="s">
        <v>2106</v>
      </c>
      <c r="E445" s="36" t="s">
        <v>2107</v>
      </c>
    </row>
    <row r="446" spans="1:5" x14ac:dyDescent="0.2">
      <c r="A446" s="35" t="s">
        <v>2108</v>
      </c>
      <c r="B446" s="35" t="s">
        <v>2109</v>
      </c>
      <c r="C446" s="35">
        <v>6120</v>
      </c>
      <c r="D446" s="30" t="s">
        <v>2110</v>
      </c>
      <c r="E446" s="35" t="s">
        <v>2111</v>
      </c>
    </row>
    <row r="447" spans="1:5" x14ac:dyDescent="0.2">
      <c r="A447" s="36" t="s">
        <v>2112</v>
      </c>
      <c r="B447" s="36" t="s">
        <v>2113</v>
      </c>
      <c r="C447" s="36">
        <v>6120</v>
      </c>
      <c r="D447" s="32" t="s">
        <v>2114</v>
      </c>
      <c r="E447" s="36" t="s">
        <v>2115</v>
      </c>
    </row>
    <row r="448" spans="1:5" x14ac:dyDescent="0.2">
      <c r="A448" s="35" t="s">
        <v>2116</v>
      </c>
      <c r="B448" s="35" t="s">
        <v>2117</v>
      </c>
      <c r="C448" s="35">
        <v>6120</v>
      </c>
      <c r="D448" s="30" t="s">
        <v>2118</v>
      </c>
      <c r="E448" s="35" t="s">
        <v>2119</v>
      </c>
    </row>
    <row r="449" spans="1:5" x14ac:dyDescent="0.2">
      <c r="A449" s="36" t="s">
        <v>2120</v>
      </c>
      <c r="B449" s="36" t="s">
        <v>2121</v>
      </c>
      <c r="C449" s="36">
        <v>6120</v>
      </c>
      <c r="D449" s="32" t="s">
        <v>2122</v>
      </c>
      <c r="E449" s="36" t="s">
        <v>2123</v>
      </c>
    </row>
    <row r="450" spans="1:5" x14ac:dyDescent="0.2">
      <c r="A450" s="35" t="s">
        <v>2124</v>
      </c>
      <c r="B450" s="35" t="s">
        <v>2125</v>
      </c>
      <c r="C450" s="35">
        <v>6120</v>
      </c>
      <c r="D450" s="30" t="s">
        <v>2126</v>
      </c>
      <c r="E450" s="35" t="s">
        <v>2127</v>
      </c>
    </row>
    <row r="451" spans="1:5" x14ac:dyDescent="0.2">
      <c r="A451" s="36" t="s">
        <v>2128</v>
      </c>
      <c r="B451" s="36" t="s">
        <v>2129</v>
      </c>
      <c r="C451" s="36">
        <v>6120</v>
      </c>
      <c r="D451" s="32" t="s">
        <v>2130</v>
      </c>
      <c r="E451" s="36" t="s">
        <v>2131</v>
      </c>
    </row>
    <row r="452" spans="1:5" x14ac:dyDescent="0.2">
      <c r="A452" s="35" t="s">
        <v>2132</v>
      </c>
      <c r="B452" s="35" t="s">
        <v>2133</v>
      </c>
      <c r="C452" s="35">
        <v>6120</v>
      </c>
      <c r="D452" s="30" t="s">
        <v>2134</v>
      </c>
      <c r="E452" s="35" t="s">
        <v>2135</v>
      </c>
    </row>
    <row r="453" spans="1:5" x14ac:dyDescent="0.2">
      <c r="A453" s="36" t="s">
        <v>2136</v>
      </c>
      <c r="B453" s="36" t="s">
        <v>2137</v>
      </c>
      <c r="C453" s="36">
        <v>6120</v>
      </c>
      <c r="D453" s="32" t="s">
        <v>2138</v>
      </c>
      <c r="E453" s="36" t="s">
        <v>2139</v>
      </c>
    </row>
    <row r="454" spans="1:5" x14ac:dyDescent="0.2">
      <c r="A454" s="35" t="s">
        <v>2140</v>
      </c>
      <c r="B454" s="35" t="s">
        <v>2141</v>
      </c>
      <c r="C454" s="35">
        <v>6120</v>
      </c>
      <c r="D454" s="30" t="s">
        <v>2142</v>
      </c>
      <c r="E454" s="35" t="s">
        <v>2143</v>
      </c>
    </row>
    <row r="455" spans="1:5" x14ac:dyDescent="0.2">
      <c r="A455" s="36" t="s">
        <v>2144</v>
      </c>
      <c r="B455" s="36" t="s">
        <v>2145</v>
      </c>
      <c r="C455" s="36">
        <v>6120</v>
      </c>
      <c r="D455" s="32" t="s">
        <v>2146</v>
      </c>
      <c r="E455" s="36" t="s">
        <v>2103</v>
      </c>
    </row>
    <row r="456" spans="1:5" x14ac:dyDescent="0.2">
      <c r="A456" s="35" t="s">
        <v>2147</v>
      </c>
      <c r="B456" s="35" t="s">
        <v>2148</v>
      </c>
      <c r="C456" s="35">
        <v>6120</v>
      </c>
      <c r="D456" s="30" t="s">
        <v>2098</v>
      </c>
      <c r="E456" s="35"/>
    </row>
    <row r="457" spans="1:5" x14ac:dyDescent="0.2">
      <c r="A457" s="36" t="s">
        <v>2149</v>
      </c>
      <c r="B457" s="36" t="s">
        <v>2150</v>
      </c>
      <c r="C457" s="36">
        <v>6120</v>
      </c>
      <c r="D457" s="32" t="s">
        <v>2151</v>
      </c>
      <c r="E457" s="36" t="s">
        <v>2152</v>
      </c>
    </row>
    <row r="458" spans="1:5" x14ac:dyDescent="0.2">
      <c r="A458" s="35" t="s">
        <v>2153</v>
      </c>
      <c r="B458" s="35" t="s">
        <v>2154</v>
      </c>
      <c r="C458" s="35">
        <v>6120</v>
      </c>
      <c r="D458" s="30" t="s">
        <v>2155</v>
      </c>
      <c r="E458" s="35" t="s">
        <v>2156</v>
      </c>
    </row>
    <row r="459" spans="1:5" x14ac:dyDescent="0.2">
      <c r="A459" s="36" t="s">
        <v>2157</v>
      </c>
      <c r="B459" s="36" t="s">
        <v>2158</v>
      </c>
      <c r="C459" s="36">
        <v>6120</v>
      </c>
      <c r="D459" s="32" t="s">
        <v>2159</v>
      </c>
      <c r="E459" s="36" t="s">
        <v>2160</v>
      </c>
    </row>
    <row r="460" spans="1:5" x14ac:dyDescent="0.2">
      <c r="A460" s="35" t="s">
        <v>2161</v>
      </c>
      <c r="B460" s="35" t="s">
        <v>2162</v>
      </c>
      <c r="C460" s="35">
        <v>6120</v>
      </c>
      <c r="D460" s="30" t="s">
        <v>2163</v>
      </c>
      <c r="E460" s="35" t="s">
        <v>2164</v>
      </c>
    </row>
    <row r="461" spans="1:5" x14ac:dyDescent="0.2">
      <c r="A461" s="36" t="s">
        <v>2165</v>
      </c>
      <c r="B461" s="36" t="s">
        <v>2166</v>
      </c>
      <c r="C461" s="36">
        <v>6120</v>
      </c>
      <c r="D461" s="32" t="s">
        <v>2167</v>
      </c>
      <c r="E461" s="36" t="s">
        <v>2168</v>
      </c>
    </row>
    <row r="462" spans="1:5" x14ac:dyDescent="0.2">
      <c r="A462" s="35" t="s">
        <v>2169</v>
      </c>
      <c r="B462" s="35" t="s">
        <v>2170</v>
      </c>
      <c r="C462" s="35">
        <v>6120</v>
      </c>
      <c r="D462" s="30" t="s">
        <v>2171</v>
      </c>
      <c r="E462" s="35" t="s">
        <v>2172</v>
      </c>
    </row>
    <row r="463" spans="1:5" x14ac:dyDescent="0.2">
      <c r="A463" s="36" t="s">
        <v>2173</v>
      </c>
      <c r="B463" s="36" t="s">
        <v>2174</v>
      </c>
      <c r="C463" s="36">
        <v>6120</v>
      </c>
      <c r="D463" s="32" t="s">
        <v>2175</v>
      </c>
      <c r="E463" s="36" t="s">
        <v>2176</v>
      </c>
    </row>
    <row r="464" spans="1:5" x14ac:dyDescent="0.2">
      <c r="A464" s="35" t="s">
        <v>2177</v>
      </c>
      <c r="B464" s="35" t="s">
        <v>2178</v>
      </c>
      <c r="C464" s="35">
        <v>6120</v>
      </c>
      <c r="D464" s="30" t="s">
        <v>2179</v>
      </c>
      <c r="E464" s="35" t="s">
        <v>2180</v>
      </c>
    </row>
    <row r="465" spans="1:5" x14ac:dyDescent="0.2">
      <c r="A465" s="36" t="s">
        <v>2181</v>
      </c>
      <c r="B465" s="36" t="s">
        <v>2182</v>
      </c>
      <c r="C465" s="36">
        <v>6120</v>
      </c>
      <c r="D465" s="32" t="s">
        <v>2183</v>
      </c>
      <c r="E465" s="36" t="s">
        <v>2184</v>
      </c>
    </row>
    <row r="466" spans="1:5" x14ac:dyDescent="0.2">
      <c r="A466" s="35" t="s">
        <v>2185</v>
      </c>
      <c r="B466" s="35" t="s">
        <v>2186</v>
      </c>
      <c r="C466" s="35">
        <v>6120</v>
      </c>
      <c r="D466" s="30" t="s">
        <v>2187</v>
      </c>
      <c r="E466" s="35" t="s">
        <v>2188</v>
      </c>
    </row>
    <row r="467" spans="1:5" x14ac:dyDescent="0.2">
      <c r="A467" s="36" t="s">
        <v>2189</v>
      </c>
      <c r="B467" s="36" t="s">
        <v>2190</v>
      </c>
      <c r="C467" s="36">
        <v>6120</v>
      </c>
      <c r="D467" s="32" t="s">
        <v>2191</v>
      </c>
      <c r="E467" s="36" t="s">
        <v>2192</v>
      </c>
    </row>
    <row r="468" spans="1:5" x14ac:dyDescent="0.2">
      <c r="A468" s="35" t="s">
        <v>2193</v>
      </c>
      <c r="B468" s="35" t="s">
        <v>2194</v>
      </c>
      <c r="C468" s="35">
        <v>6120</v>
      </c>
      <c r="D468" s="30" t="s">
        <v>2195</v>
      </c>
      <c r="E468" s="35" t="s">
        <v>1713</v>
      </c>
    </row>
    <row r="469" spans="1:5" x14ac:dyDescent="0.2">
      <c r="A469" s="36" t="s">
        <v>2196</v>
      </c>
      <c r="B469" s="36" t="s">
        <v>2197</v>
      </c>
      <c r="C469" s="36">
        <v>6120</v>
      </c>
      <c r="D469" s="32"/>
      <c r="E469" s="36"/>
    </row>
    <row r="470" spans="1:5" x14ac:dyDescent="0.2">
      <c r="A470" s="35" t="s">
        <v>2198</v>
      </c>
      <c r="B470" s="35" t="s">
        <v>2199</v>
      </c>
      <c r="C470" s="35">
        <v>6120</v>
      </c>
      <c r="D470" s="30" t="s">
        <v>2200</v>
      </c>
      <c r="E470" s="35" t="s">
        <v>2201</v>
      </c>
    </row>
    <row r="471" spans="1:5" x14ac:dyDescent="0.2">
      <c r="A471" s="36" t="s">
        <v>2202</v>
      </c>
      <c r="B471" s="36" t="s">
        <v>2203</v>
      </c>
      <c r="C471" s="36">
        <v>6120</v>
      </c>
      <c r="D471" s="32" t="s">
        <v>2204</v>
      </c>
      <c r="E471" s="36" t="s">
        <v>2075</v>
      </c>
    </row>
    <row r="472" spans="1:5" x14ac:dyDescent="0.2">
      <c r="A472" s="35" t="s">
        <v>2205</v>
      </c>
      <c r="B472" s="35" t="s">
        <v>2206</v>
      </c>
      <c r="C472" s="35">
        <v>6120</v>
      </c>
      <c r="D472" s="30" t="s">
        <v>2207</v>
      </c>
      <c r="E472" s="35" t="s">
        <v>1577</v>
      </c>
    </row>
    <row r="473" spans="1:5" x14ac:dyDescent="0.2">
      <c r="A473" s="36" t="s">
        <v>2208</v>
      </c>
      <c r="B473" s="36" t="s">
        <v>2209</v>
      </c>
      <c r="C473" s="36">
        <v>6120</v>
      </c>
      <c r="D473" s="32" t="s">
        <v>2210</v>
      </c>
      <c r="E473" s="36" t="s">
        <v>2211</v>
      </c>
    </row>
    <row r="474" spans="1:5" x14ac:dyDescent="0.2">
      <c r="A474" s="35" t="s">
        <v>2212</v>
      </c>
      <c r="B474" s="35" t="s">
        <v>2213</v>
      </c>
      <c r="C474" s="35">
        <v>6120</v>
      </c>
      <c r="D474" s="30" t="s">
        <v>2214</v>
      </c>
      <c r="E474" s="35" t="s">
        <v>2075</v>
      </c>
    </row>
    <row r="475" spans="1:5" x14ac:dyDescent="0.2">
      <c r="A475" s="36" t="s">
        <v>2215</v>
      </c>
      <c r="B475" s="36" t="s">
        <v>2216</v>
      </c>
      <c r="C475" s="36">
        <v>6120</v>
      </c>
      <c r="D475" s="32" t="s">
        <v>2217</v>
      </c>
      <c r="E475" s="36" t="s">
        <v>2218</v>
      </c>
    </row>
    <row r="476" spans="1:5" x14ac:dyDescent="0.2">
      <c r="A476" s="35" t="s">
        <v>2219</v>
      </c>
      <c r="B476" s="35" t="s">
        <v>2220</v>
      </c>
      <c r="C476" s="35">
        <v>6120</v>
      </c>
      <c r="D476" s="30" t="s">
        <v>2221</v>
      </c>
      <c r="E476" s="35" t="s">
        <v>1589</v>
      </c>
    </row>
    <row r="477" spans="1:5" x14ac:dyDescent="0.2">
      <c r="A477" s="36" t="s">
        <v>2222</v>
      </c>
      <c r="B477" s="36" t="s">
        <v>2223</v>
      </c>
      <c r="C477" s="36">
        <v>6200</v>
      </c>
      <c r="D477" s="32" t="s">
        <v>2224</v>
      </c>
      <c r="E477" s="36" t="s">
        <v>2225</v>
      </c>
    </row>
    <row r="478" spans="1:5" x14ac:dyDescent="0.2">
      <c r="A478" s="35" t="s">
        <v>2226</v>
      </c>
      <c r="B478" s="35" t="s">
        <v>2227</v>
      </c>
      <c r="C478" s="35">
        <v>6200</v>
      </c>
      <c r="D478" s="30" t="s">
        <v>748</v>
      </c>
      <c r="E478" s="35" t="s">
        <v>1422</v>
      </c>
    </row>
    <row r="479" spans="1:5" x14ac:dyDescent="0.2">
      <c r="A479" s="36" t="s">
        <v>2228</v>
      </c>
      <c r="B479" s="36" t="s">
        <v>2229</v>
      </c>
      <c r="C479" s="36">
        <v>6210</v>
      </c>
      <c r="D479" s="32" t="s">
        <v>2230</v>
      </c>
      <c r="E479" s="36" t="s">
        <v>2231</v>
      </c>
    </row>
    <row r="480" spans="1:5" x14ac:dyDescent="0.2">
      <c r="A480" s="35" t="s">
        <v>2232</v>
      </c>
      <c r="B480" s="35" t="s">
        <v>2233</v>
      </c>
      <c r="C480" s="35">
        <v>6210</v>
      </c>
      <c r="D480" s="30" t="s">
        <v>2234</v>
      </c>
      <c r="E480" s="35" t="s">
        <v>2079</v>
      </c>
    </row>
    <row r="481" spans="1:5" x14ac:dyDescent="0.2">
      <c r="A481" s="36" t="s">
        <v>2235</v>
      </c>
      <c r="B481" s="36" t="s">
        <v>2236</v>
      </c>
      <c r="C481" s="36">
        <v>6210</v>
      </c>
      <c r="D481" s="32" t="s">
        <v>1168</v>
      </c>
      <c r="E481" s="36"/>
    </row>
    <row r="482" spans="1:5" x14ac:dyDescent="0.2">
      <c r="A482" s="35" t="s">
        <v>2237</v>
      </c>
      <c r="B482" s="35" t="s">
        <v>2238</v>
      </c>
      <c r="C482" s="35">
        <v>6210</v>
      </c>
      <c r="D482" s="30" t="s">
        <v>2239</v>
      </c>
      <c r="E482" s="35" t="s">
        <v>2240</v>
      </c>
    </row>
    <row r="483" spans="1:5" x14ac:dyDescent="0.2">
      <c r="A483" s="36" t="s">
        <v>2241</v>
      </c>
      <c r="B483" s="36" t="s">
        <v>2242</v>
      </c>
      <c r="C483" s="36">
        <v>6210</v>
      </c>
      <c r="D483" s="32" t="s">
        <v>2243</v>
      </c>
      <c r="E483" s="36" t="s">
        <v>2231</v>
      </c>
    </row>
    <row r="484" spans="1:5" x14ac:dyDescent="0.2">
      <c r="A484" s="35" t="s">
        <v>2244</v>
      </c>
      <c r="B484" s="35" t="s">
        <v>2245</v>
      </c>
      <c r="C484" s="35">
        <v>6210</v>
      </c>
      <c r="D484" s="30" t="s">
        <v>2246</v>
      </c>
      <c r="E484" s="35" t="s">
        <v>2231</v>
      </c>
    </row>
    <row r="485" spans="1:5" x14ac:dyDescent="0.2">
      <c r="A485" s="36" t="s">
        <v>2247</v>
      </c>
      <c r="B485" s="36" t="s">
        <v>2248</v>
      </c>
      <c r="C485" s="36">
        <v>6210</v>
      </c>
      <c r="D485" s="32" t="s">
        <v>2249</v>
      </c>
      <c r="E485" s="36" t="s">
        <v>2087</v>
      </c>
    </row>
    <row r="486" spans="1:5" x14ac:dyDescent="0.2">
      <c r="A486" s="35" t="s">
        <v>2250</v>
      </c>
      <c r="B486" s="35" t="s">
        <v>2251</v>
      </c>
      <c r="C486" s="35">
        <v>6210</v>
      </c>
      <c r="D486" s="30" t="s">
        <v>2252</v>
      </c>
      <c r="E486" s="35" t="s">
        <v>2231</v>
      </c>
    </row>
    <row r="487" spans="1:5" x14ac:dyDescent="0.2">
      <c r="A487" s="36" t="s">
        <v>2253</v>
      </c>
      <c r="B487" s="36" t="s">
        <v>2254</v>
      </c>
      <c r="C487" s="36">
        <v>6210</v>
      </c>
      <c r="D487" s="32" t="s">
        <v>2255</v>
      </c>
      <c r="E487" s="36" t="s">
        <v>2231</v>
      </c>
    </row>
    <row r="488" spans="1:5" x14ac:dyDescent="0.2">
      <c r="A488" s="35" t="s">
        <v>2256</v>
      </c>
      <c r="B488" s="35" t="s">
        <v>2257</v>
      </c>
      <c r="C488" s="35">
        <v>6210</v>
      </c>
      <c r="D488" s="30" t="s">
        <v>2258</v>
      </c>
      <c r="E488" s="35" t="s">
        <v>2231</v>
      </c>
    </row>
    <row r="489" spans="1:5" x14ac:dyDescent="0.2">
      <c r="A489" s="36" t="s">
        <v>2259</v>
      </c>
      <c r="B489" s="36" t="s">
        <v>2260</v>
      </c>
      <c r="C489" s="36">
        <v>6210</v>
      </c>
      <c r="D489" s="32" t="s">
        <v>2261</v>
      </c>
      <c r="E489" s="36" t="s">
        <v>2231</v>
      </c>
    </row>
    <row r="490" spans="1:5" x14ac:dyDescent="0.2">
      <c r="A490" s="35" t="s">
        <v>2262</v>
      </c>
      <c r="B490" s="35" t="s">
        <v>2263</v>
      </c>
      <c r="C490" s="35">
        <v>6210</v>
      </c>
      <c r="D490" s="30" t="s">
        <v>2264</v>
      </c>
      <c r="E490" s="35" t="s">
        <v>2265</v>
      </c>
    </row>
    <row r="491" spans="1:5" x14ac:dyDescent="0.2">
      <c r="A491" s="36" t="s">
        <v>2266</v>
      </c>
      <c r="B491" s="36" t="s">
        <v>2267</v>
      </c>
      <c r="C491" s="36">
        <v>6210</v>
      </c>
      <c r="D491" s="32" t="s">
        <v>2268</v>
      </c>
      <c r="E491" s="36" t="s">
        <v>2231</v>
      </c>
    </row>
    <row r="492" spans="1:5" x14ac:dyDescent="0.2">
      <c r="A492" s="35" t="s">
        <v>2269</v>
      </c>
      <c r="B492" s="35" t="s">
        <v>2270</v>
      </c>
      <c r="C492" s="35">
        <v>6210</v>
      </c>
      <c r="D492" s="30" t="s">
        <v>2271</v>
      </c>
      <c r="E492" s="35" t="s">
        <v>2231</v>
      </c>
    </row>
    <row r="493" spans="1:5" x14ac:dyDescent="0.2">
      <c r="A493" s="36" t="s">
        <v>2272</v>
      </c>
      <c r="B493" s="36" t="s">
        <v>2273</v>
      </c>
      <c r="C493" s="36">
        <v>6210</v>
      </c>
      <c r="D493" s="32" t="s">
        <v>2274</v>
      </c>
      <c r="E493" s="36" t="s">
        <v>2231</v>
      </c>
    </row>
    <row r="494" spans="1:5" x14ac:dyDescent="0.2">
      <c r="A494" s="35" t="s">
        <v>2275</v>
      </c>
      <c r="B494" s="35" t="s">
        <v>2276</v>
      </c>
      <c r="C494" s="35">
        <v>6210</v>
      </c>
      <c r="D494" s="30" t="s">
        <v>2277</v>
      </c>
      <c r="E494" s="35" t="s">
        <v>2231</v>
      </c>
    </row>
    <row r="495" spans="1:5" x14ac:dyDescent="0.2">
      <c r="A495" s="36" t="s">
        <v>2278</v>
      </c>
      <c r="B495" s="36" t="s">
        <v>2279</v>
      </c>
      <c r="C495" s="36">
        <v>6210</v>
      </c>
      <c r="D495" s="32" t="s">
        <v>2280</v>
      </c>
      <c r="E495" s="36" t="s">
        <v>2231</v>
      </c>
    </row>
    <row r="496" spans="1:5" x14ac:dyDescent="0.2">
      <c r="A496" s="35" t="s">
        <v>2281</v>
      </c>
      <c r="B496" s="35" t="s">
        <v>2282</v>
      </c>
      <c r="C496" s="35">
        <v>6210</v>
      </c>
      <c r="D496" s="30" t="s">
        <v>2283</v>
      </c>
      <c r="E496" s="35" t="s">
        <v>2284</v>
      </c>
    </row>
    <row r="497" spans="1:5" x14ac:dyDescent="0.2">
      <c r="A497" s="36" t="s">
        <v>2285</v>
      </c>
      <c r="B497" s="36" t="s">
        <v>2286</v>
      </c>
      <c r="C497" s="36">
        <v>6210</v>
      </c>
      <c r="D497" s="32" t="s">
        <v>2287</v>
      </c>
      <c r="E497" s="36" t="s">
        <v>2107</v>
      </c>
    </row>
    <row r="498" spans="1:5" x14ac:dyDescent="0.2">
      <c r="A498" s="35" t="s">
        <v>2288</v>
      </c>
      <c r="B498" s="35" t="s">
        <v>2289</v>
      </c>
      <c r="C498" s="35">
        <v>6210</v>
      </c>
      <c r="D498" s="30" t="s">
        <v>2290</v>
      </c>
      <c r="E498" s="35" t="s">
        <v>2291</v>
      </c>
    </row>
    <row r="499" spans="1:5" x14ac:dyDescent="0.2">
      <c r="A499" s="36" t="s">
        <v>2292</v>
      </c>
      <c r="B499" s="36" t="s">
        <v>2293</v>
      </c>
      <c r="C499" s="36">
        <v>6210</v>
      </c>
      <c r="D499" s="32" t="s">
        <v>2294</v>
      </c>
      <c r="E499" s="36" t="s">
        <v>2295</v>
      </c>
    </row>
    <row r="500" spans="1:5" x14ac:dyDescent="0.2">
      <c r="A500" s="35" t="s">
        <v>2296</v>
      </c>
      <c r="B500" s="35" t="s">
        <v>2297</v>
      </c>
      <c r="C500" s="35">
        <v>6210</v>
      </c>
      <c r="D500" s="30" t="s">
        <v>2298</v>
      </c>
      <c r="E500" s="35" t="s">
        <v>2119</v>
      </c>
    </row>
    <row r="501" spans="1:5" x14ac:dyDescent="0.2">
      <c r="A501" s="36" t="s">
        <v>2299</v>
      </c>
      <c r="B501" s="36" t="s">
        <v>2300</v>
      </c>
      <c r="C501" s="36">
        <v>6210</v>
      </c>
      <c r="D501" s="32" t="s">
        <v>2301</v>
      </c>
      <c r="E501" s="36" t="s">
        <v>2079</v>
      </c>
    </row>
    <row r="502" spans="1:5" x14ac:dyDescent="0.2">
      <c r="A502" s="35" t="s">
        <v>2302</v>
      </c>
      <c r="B502" s="35" t="s">
        <v>2303</v>
      </c>
      <c r="C502" s="35">
        <v>6210</v>
      </c>
      <c r="D502" s="30" t="s">
        <v>2304</v>
      </c>
      <c r="E502" s="35" t="s">
        <v>2305</v>
      </c>
    </row>
    <row r="503" spans="1:5" x14ac:dyDescent="0.2">
      <c r="A503" s="36" t="s">
        <v>2306</v>
      </c>
      <c r="B503" s="36" t="s">
        <v>2307</v>
      </c>
      <c r="C503" s="36">
        <v>6210</v>
      </c>
      <c r="D503" s="32" t="s">
        <v>2308</v>
      </c>
      <c r="E503" s="36" t="s">
        <v>2309</v>
      </c>
    </row>
    <row r="504" spans="1:5" x14ac:dyDescent="0.2">
      <c r="A504" s="35" t="s">
        <v>2310</v>
      </c>
      <c r="B504" s="35" t="s">
        <v>2311</v>
      </c>
      <c r="C504" s="35">
        <v>6210</v>
      </c>
      <c r="D504" s="30" t="s">
        <v>2312</v>
      </c>
      <c r="E504" s="35" t="s">
        <v>2131</v>
      </c>
    </row>
    <row r="505" spans="1:5" x14ac:dyDescent="0.2">
      <c r="A505" s="36" t="s">
        <v>2313</v>
      </c>
      <c r="B505" s="36" t="s">
        <v>2314</v>
      </c>
      <c r="C505" s="36">
        <v>6210</v>
      </c>
      <c r="D505" s="32" t="s">
        <v>2315</v>
      </c>
      <c r="E505" s="36" t="s">
        <v>2135</v>
      </c>
    </row>
    <row r="506" spans="1:5" x14ac:dyDescent="0.2">
      <c r="A506" s="35" t="s">
        <v>2316</v>
      </c>
      <c r="B506" s="35" t="s">
        <v>2317</v>
      </c>
      <c r="C506" s="35">
        <v>6210</v>
      </c>
      <c r="D506" s="30" t="s">
        <v>2318</v>
      </c>
      <c r="E506" s="35" t="s">
        <v>2319</v>
      </c>
    </row>
    <row r="507" spans="1:5" x14ac:dyDescent="0.2">
      <c r="A507" s="36" t="s">
        <v>2320</v>
      </c>
      <c r="B507" s="36" t="s">
        <v>2321</v>
      </c>
      <c r="C507" s="36">
        <v>6210</v>
      </c>
      <c r="D507" s="32" t="s">
        <v>2322</v>
      </c>
      <c r="E507" s="36" t="s">
        <v>2323</v>
      </c>
    </row>
    <row r="508" spans="1:5" x14ac:dyDescent="0.2">
      <c r="A508" s="35" t="s">
        <v>2324</v>
      </c>
      <c r="B508" s="35" t="s">
        <v>2325</v>
      </c>
      <c r="C508" s="35">
        <v>6210</v>
      </c>
      <c r="D508" s="30" t="s">
        <v>2326</v>
      </c>
      <c r="E508" s="35" t="s">
        <v>2327</v>
      </c>
    </row>
    <row r="509" spans="1:5" x14ac:dyDescent="0.2">
      <c r="A509" s="36" t="s">
        <v>2328</v>
      </c>
      <c r="B509" s="36" t="s">
        <v>2329</v>
      </c>
      <c r="C509" s="36">
        <v>6210</v>
      </c>
      <c r="D509" s="32" t="s">
        <v>2330</v>
      </c>
      <c r="E509" s="36" t="s">
        <v>2139</v>
      </c>
    </row>
    <row r="510" spans="1:5" x14ac:dyDescent="0.2">
      <c r="A510" s="35" t="s">
        <v>2331</v>
      </c>
      <c r="B510" s="35" t="s">
        <v>2332</v>
      </c>
      <c r="C510" s="35">
        <v>6210</v>
      </c>
      <c r="D510" s="30" t="s">
        <v>2333</v>
      </c>
      <c r="E510" s="35" t="s">
        <v>2334</v>
      </c>
    </row>
    <row r="511" spans="1:5" x14ac:dyDescent="0.2">
      <c r="A511" s="36" t="s">
        <v>2335</v>
      </c>
      <c r="B511" s="36" t="s">
        <v>2336</v>
      </c>
      <c r="C511" s="36">
        <v>6210</v>
      </c>
      <c r="D511" s="32" t="s">
        <v>2337</v>
      </c>
      <c r="E511" s="36" t="s">
        <v>2338</v>
      </c>
    </row>
    <row r="512" spans="1:5" x14ac:dyDescent="0.2">
      <c r="A512" s="35" t="s">
        <v>2339</v>
      </c>
      <c r="B512" s="35" t="s">
        <v>2340</v>
      </c>
      <c r="C512" s="35">
        <v>6210</v>
      </c>
      <c r="D512" s="30" t="s">
        <v>2341</v>
      </c>
      <c r="E512" s="35" t="s">
        <v>2342</v>
      </c>
    </row>
    <row r="513" spans="1:5" x14ac:dyDescent="0.2">
      <c r="A513" s="36" t="s">
        <v>2343</v>
      </c>
      <c r="B513" s="36" t="s">
        <v>2344</v>
      </c>
      <c r="C513" s="36">
        <v>6210</v>
      </c>
      <c r="D513" s="32" t="s">
        <v>2345</v>
      </c>
      <c r="E513" s="36" t="s">
        <v>2143</v>
      </c>
    </row>
    <row r="514" spans="1:5" x14ac:dyDescent="0.2">
      <c r="A514" s="35" t="s">
        <v>2346</v>
      </c>
      <c r="B514" s="35" t="s">
        <v>2347</v>
      </c>
      <c r="C514" s="35">
        <v>6210</v>
      </c>
      <c r="D514" s="30" t="s">
        <v>2348</v>
      </c>
      <c r="E514" s="35" t="s">
        <v>2349</v>
      </c>
    </row>
    <row r="515" spans="1:5" x14ac:dyDescent="0.2">
      <c r="A515" s="36" t="s">
        <v>2350</v>
      </c>
      <c r="B515" s="36" t="s">
        <v>2351</v>
      </c>
      <c r="C515" s="36">
        <v>6210</v>
      </c>
      <c r="D515" s="32" t="s">
        <v>2352</v>
      </c>
      <c r="E515" s="36" t="s">
        <v>2103</v>
      </c>
    </row>
    <row r="516" spans="1:5" x14ac:dyDescent="0.2">
      <c r="A516" s="35" t="s">
        <v>2353</v>
      </c>
      <c r="B516" s="35" t="s">
        <v>2354</v>
      </c>
      <c r="C516" s="35">
        <v>6210</v>
      </c>
      <c r="D516" s="30" t="s">
        <v>2355</v>
      </c>
      <c r="E516" s="35" t="s">
        <v>2356</v>
      </c>
    </row>
    <row r="517" spans="1:5" x14ac:dyDescent="0.2">
      <c r="A517" s="36" t="s">
        <v>2357</v>
      </c>
      <c r="B517" s="36" t="s">
        <v>2358</v>
      </c>
      <c r="C517" s="36">
        <v>6210</v>
      </c>
      <c r="D517" s="32" t="s">
        <v>2359</v>
      </c>
      <c r="E517" s="36" t="s">
        <v>2360</v>
      </c>
    </row>
    <row r="518" spans="1:5" x14ac:dyDescent="0.2">
      <c r="A518" s="35" t="s">
        <v>2361</v>
      </c>
      <c r="B518" s="35" t="s">
        <v>2362</v>
      </c>
      <c r="C518" s="35">
        <v>6210</v>
      </c>
      <c r="D518" s="30" t="s">
        <v>2363</v>
      </c>
      <c r="E518" s="35" t="s">
        <v>2152</v>
      </c>
    </row>
    <row r="519" spans="1:5" x14ac:dyDescent="0.2">
      <c r="A519" s="36" t="s">
        <v>2364</v>
      </c>
      <c r="B519" s="36" t="s">
        <v>2365</v>
      </c>
      <c r="C519" s="36">
        <v>6210</v>
      </c>
      <c r="D519" s="32" t="s">
        <v>2366</v>
      </c>
      <c r="E519" s="36" t="s">
        <v>2367</v>
      </c>
    </row>
    <row r="520" spans="1:5" x14ac:dyDescent="0.2">
      <c r="A520" s="35" t="s">
        <v>2368</v>
      </c>
      <c r="B520" s="35" t="s">
        <v>2369</v>
      </c>
      <c r="C520" s="35">
        <v>6210</v>
      </c>
      <c r="D520" s="30" t="s">
        <v>2370</v>
      </c>
      <c r="E520" s="35" t="s">
        <v>2371</v>
      </c>
    </row>
    <row r="521" spans="1:5" x14ac:dyDescent="0.2">
      <c r="A521" s="36" t="s">
        <v>2372</v>
      </c>
      <c r="B521" s="36" t="s">
        <v>2373</v>
      </c>
      <c r="C521" s="36">
        <v>6210</v>
      </c>
      <c r="D521" s="32" t="s">
        <v>2374</v>
      </c>
      <c r="E521" s="36" t="s">
        <v>2168</v>
      </c>
    </row>
    <row r="522" spans="1:5" x14ac:dyDescent="0.2">
      <c r="A522" s="35" t="s">
        <v>2375</v>
      </c>
      <c r="B522" s="35" t="s">
        <v>2376</v>
      </c>
      <c r="C522" s="35">
        <v>6210</v>
      </c>
      <c r="D522" s="30" t="s">
        <v>2377</v>
      </c>
      <c r="E522" s="35" t="s">
        <v>2172</v>
      </c>
    </row>
    <row r="523" spans="1:5" x14ac:dyDescent="0.2">
      <c r="A523" s="36" t="s">
        <v>2378</v>
      </c>
      <c r="B523" s="36" t="s">
        <v>2379</v>
      </c>
      <c r="C523" s="36">
        <v>6210</v>
      </c>
      <c r="D523" s="32" t="s">
        <v>2380</v>
      </c>
      <c r="E523" s="36" t="s">
        <v>2381</v>
      </c>
    </row>
    <row r="524" spans="1:5" x14ac:dyDescent="0.2">
      <c r="A524" s="35" t="s">
        <v>2382</v>
      </c>
      <c r="B524" s="35" t="s">
        <v>2383</v>
      </c>
      <c r="C524" s="35">
        <v>6210</v>
      </c>
      <c r="D524" s="30" t="s">
        <v>2384</v>
      </c>
      <c r="E524" s="35" t="s">
        <v>2385</v>
      </c>
    </row>
    <row r="525" spans="1:5" x14ac:dyDescent="0.2">
      <c r="A525" s="36" t="s">
        <v>2386</v>
      </c>
      <c r="B525" s="36" t="s">
        <v>2387</v>
      </c>
      <c r="C525" s="36">
        <v>6210</v>
      </c>
      <c r="D525" s="32" t="s">
        <v>2388</v>
      </c>
      <c r="E525" s="36" t="s">
        <v>2389</v>
      </c>
    </row>
    <row r="526" spans="1:5" x14ac:dyDescent="0.2">
      <c r="A526" s="35" t="s">
        <v>2390</v>
      </c>
      <c r="B526" s="35" t="s">
        <v>2391</v>
      </c>
      <c r="C526" s="35">
        <v>6210</v>
      </c>
      <c r="D526" s="30" t="s">
        <v>2392</v>
      </c>
      <c r="E526" s="35" t="s">
        <v>2393</v>
      </c>
    </row>
    <row r="527" spans="1:5" x14ac:dyDescent="0.2">
      <c r="A527" s="36" t="s">
        <v>2394</v>
      </c>
      <c r="B527" s="36" t="s">
        <v>2395</v>
      </c>
      <c r="C527" s="36">
        <v>6210</v>
      </c>
      <c r="D527" s="32" t="s">
        <v>2396</v>
      </c>
      <c r="E527" s="36" t="s">
        <v>2397</v>
      </c>
    </row>
    <row r="528" spans="1:5" x14ac:dyDescent="0.2">
      <c r="A528" s="35" t="s">
        <v>2398</v>
      </c>
      <c r="B528" s="35" t="s">
        <v>2399</v>
      </c>
      <c r="C528" s="35">
        <v>6210</v>
      </c>
      <c r="D528" s="30" t="s">
        <v>2400</v>
      </c>
      <c r="E528" s="35" t="s">
        <v>2401</v>
      </c>
    </row>
    <row r="529" spans="1:5" x14ac:dyDescent="0.2">
      <c r="A529" s="36" t="s">
        <v>2402</v>
      </c>
      <c r="B529" s="36" t="s">
        <v>2403</v>
      </c>
      <c r="C529" s="36">
        <v>6210</v>
      </c>
      <c r="D529" s="32" t="s">
        <v>2404</v>
      </c>
      <c r="E529" s="36" t="s">
        <v>2405</v>
      </c>
    </row>
    <row r="530" spans="1:5" x14ac:dyDescent="0.2">
      <c r="A530" s="35" t="s">
        <v>2406</v>
      </c>
      <c r="B530" s="35" t="s">
        <v>2407</v>
      </c>
      <c r="C530" s="35">
        <v>6210</v>
      </c>
      <c r="D530" s="30" t="s">
        <v>2408</v>
      </c>
      <c r="E530" s="35" t="s">
        <v>2188</v>
      </c>
    </row>
    <row r="531" spans="1:5" x14ac:dyDescent="0.2">
      <c r="A531" s="36" t="s">
        <v>2409</v>
      </c>
      <c r="B531" s="36" t="s">
        <v>2410</v>
      </c>
      <c r="C531" s="36">
        <v>6210</v>
      </c>
      <c r="D531" s="32" t="s">
        <v>2411</v>
      </c>
      <c r="E531" s="36" t="s">
        <v>2412</v>
      </c>
    </row>
    <row r="532" spans="1:5" x14ac:dyDescent="0.2">
      <c r="A532" s="35" t="s">
        <v>2413</v>
      </c>
      <c r="B532" s="35" t="s">
        <v>2414</v>
      </c>
      <c r="C532" s="35">
        <v>6210</v>
      </c>
      <c r="D532" s="30" t="s">
        <v>2415</v>
      </c>
      <c r="E532" s="35" t="s">
        <v>2416</v>
      </c>
    </row>
    <row r="533" spans="1:5" x14ac:dyDescent="0.2">
      <c r="A533" s="36" t="s">
        <v>2417</v>
      </c>
      <c r="B533" s="36" t="s">
        <v>2418</v>
      </c>
      <c r="C533" s="36">
        <v>6210</v>
      </c>
      <c r="D533" s="32" t="s">
        <v>2419</v>
      </c>
      <c r="E533" s="36" t="s">
        <v>2420</v>
      </c>
    </row>
    <row r="534" spans="1:5" x14ac:dyDescent="0.2">
      <c r="A534" s="35" t="s">
        <v>2421</v>
      </c>
      <c r="B534" s="35" t="s">
        <v>2422</v>
      </c>
      <c r="C534" s="35">
        <v>6210</v>
      </c>
      <c r="D534" s="30" t="s">
        <v>2423</v>
      </c>
      <c r="E534" s="35" t="s">
        <v>2192</v>
      </c>
    </row>
    <row r="535" spans="1:5" x14ac:dyDescent="0.2">
      <c r="A535" s="36" t="s">
        <v>2424</v>
      </c>
      <c r="B535" s="36" t="s">
        <v>2425</v>
      </c>
      <c r="C535" s="36">
        <v>6210</v>
      </c>
      <c r="D535" s="32" t="s">
        <v>2426</v>
      </c>
      <c r="E535" s="36" t="s">
        <v>2427</v>
      </c>
    </row>
    <row r="536" spans="1:5" x14ac:dyDescent="0.2">
      <c r="A536" s="35" t="s">
        <v>2428</v>
      </c>
      <c r="B536" s="35" t="s">
        <v>2429</v>
      </c>
      <c r="C536" s="35">
        <v>6210</v>
      </c>
      <c r="D536" s="30" t="s">
        <v>2430</v>
      </c>
      <c r="E536" s="35" t="s">
        <v>1713</v>
      </c>
    </row>
    <row r="537" spans="1:5" x14ac:dyDescent="0.2">
      <c r="A537" s="36" t="s">
        <v>2431</v>
      </c>
      <c r="B537" s="36" t="s">
        <v>2432</v>
      </c>
      <c r="C537" s="36">
        <v>6210</v>
      </c>
      <c r="D537" s="32" t="s">
        <v>2433</v>
      </c>
      <c r="E537" s="36" t="s">
        <v>2434</v>
      </c>
    </row>
    <row r="538" spans="1:5" x14ac:dyDescent="0.2">
      <c r="A538" s="35" t="s">
        <v>2435</v>
      </c>
      <c r="B538" s="35" t="s">
        <v>2436</v>
      </c>
      <c r="C538" s="35">
        <v>6210</v>
      </c>
      <c r="D538" s="30" t="s">
        <v>2437</v>
      </c>
      <c r="E538" s="35" t="s">
        <v>2438</v>
      </c>
    </row>
    <row r="539" spans="1:5" x14ac:dyDescent="0.2">
      <c r="A539" s="36" t="s">
        <v>2439</v>
      </c>
      <c r="B539" s="36" t="s">
        <v>2440</v>
      </c>
      <c r="C539" s="36">
        <v>6210</v>
      </c>
      <c r="D539" s="32" t="s">
        <v>2441</v>
      </c>
      <c r="E539" s="36" t="s">
        <v>2442</v>
      </c>
    </row>
    <row r="540" spans="1:5" x14ac:dyDescent="0.2">
      <c r="A540" s="35" t="s">
        <v>2443</v>
      </c>
      <c r="B540" s="35" t="s">
        <v>2444</v>
      </c>
      <c r="C540" s="35">
        <v>6210</v>
      </c>
      <c r="D540" s="30" t="s">
        <v>2445</v>
      </c>
      <c r="E540" s="35" t="s">
        <v>2201</v>
      </c>
    </row>
    <row r="541" spans="1:5" x14ac:dyDescent="0.2">
      <c r="A541" s="36" t="s">
        <v>2446</v>
      </c>
      <c r="B541" s="36" t="s">
        <v>2447</v>
      </c>
      <c r="C541" s="36">
        <v>6210</v>
      </c>
      <c r="D541" s="32" t="s">
        <v>2448</v>
      </c>
      <c r="E541" s="36" t="s">
        <v>2449</v>
      </c>
    </row>
    <row r="542" spans="1:5" x14ac:dyDescent="0.2">
      <c r="A542" s="35" t="s">
        <v>2450</v>
      </c>
      <c r="B542" s="35" t="s">
        <v>2451</v>
      </c>
      <c r="C542" s="35">
        <v>6210</v>
      </c>
      <c r="D542" s="30" t="s">
        <v>2452</v>
      </c>
      <c r="E542" s="35" t="s">
        <v>2453</v>
      </c>
    </row>
    <row r="543" spans="1:5" x14ac:dyDescent="0.2">
      <c r="A543" s="36" t="s">
        <v>2454</v>
      </c>
      <c r="B543" s="36" t="s">
        <v>2455</v>
      </c>
      <c r="C543" s="36">
        <v>6210</v>
      </c>
      <c r="D543" s="32" t="s">
        <v>2456</v>
      </c>
      <c r="E543" s="36" t="s">
        <v>2457</v>
      </c>
    </row>
    <row r="544" spans="1:5" x14ac:dyDescent="0.2">
      <c r="A544" s="35" t="s">
        <v>2458</v>
      </c>
      <c r="B544" s="35" t="s">
        <v>2459</v>
      </c>
      <c r="C544" s="35">
        <v>6210</v>
      </c>
      <c r="D544" s="30" t="s">
        <v>2460</v>
      </c>
      <c r="E544" s="35" t="s">
        <v>2231</v>
      </c>
    </row>
    <row r="545" spans="1:5" x14ac:dyDescent="0.2">
      <c r="A545" s="36" t="s">
        <v>2461</v>
      </c>
      <c r="B545" s="36" t="s">
        <v>2462</v>
      </c>
      <c r="C545" s="36">
        <v>6210</v>
      </c>
      <c r="D545" s="32" t="s">
        <v>2463</v>
      </c>
      <c r="E545" s="36" t="s">
        <v>2231</v>
      </c>
    </row>
    <row r="546" spans="1:5" x14ac:dyDescent="0.2">
      <c r="A546" s="35" t="s">
        <v>2464</v>
      </c>
      <c r="B546" s="35" t="s">
        <v>2465</v>
      </c>
      <c r="C546" s="35">
        <v>6210</v>
      </c>
      <c r="D546" s="30" t="s">
        <v>2466</v>
      </c>
      <c r="E546" s="35" t="s">
        <v>2467</v>
      </c>
    </row>
    <row r="547" spans="1:5" x14ac:dyDescent="0.2">
      <c r="A547" s="36" t="s">
        <v>2468</v>
      </c>
      <c r="B547" s="36" t="s">
        <v>2469</v>
      </c>
      <c r="C547" s="36">
        <v>6210</v>
      </c>
      <c r="D547" s="32" t="s">
        <v>2470</v>
      </c>
      <c r="E547" s="36" t="s">
        <v>1577</v>
      </c>
    </row>
    <row r="548" spans="1:5" x14ac:dyDescent="0.2">
      <c r="A548" s="35" t="s">
        <v>2471</v>
      </c>
      <c r="B548" s="35" t="s">
        <v>2472</v>
      </c>
      <c r="C548" s="35">
        <v>6210</v>
      </c>
      <c r="D548" s="30" t="s">
        <v>2473</v>
      </c>
      <c r="E548" s="35" t="s">
        <v>2474</v>
      </c>
    </row>
    <row r="549" spans="1:5" x14ac:dyDescent="0.2">
      <c r="A549" s="36" t="s">
        <v>2475</v>
      </c>
      <c r="B549" s="36" t="s">
        <v>2476</v>
      </c>
      <c r="C549" s="36">
        <v>6210</v>
      </c>
      <c r="D549" s="32" t="s">
        <v>2477</v>
      </c>
      <c r="E549" s="36" t="s">
        <v>2478</v>
      </c>
    </row>
    <row r="550" spans="1:5" x14ac:dyDescent="0.2">
      <c r="A550" s="35" t="s">
        <v>2479</v>
      </c>
      <c r="B550" s="35" t="s">
        <v>2480</v>
      </c>
      <c r="C550" s="35">
        <v>6210</v>
      </c>
      <c r="D550" s="30" t="s">
        <v>2481</v>
      </c>
      <c r="E550" s="35" t="s">
        <v>2218</v>
      </c>
    </row>
    <row r="551" spans="1:5" x14ac:dyDescent="0.2">
      <c r="A551" s="36" t="s">
        <v>2482</v>
      </c>
      <c r="B551" s="36" t="s">
        <v>2483</v>
      </c>
      <c r="C551" s="36">
        <v>6210</v>
      </c>
      <c r="D551" s="32" t="s">
        <v>2484</v>
      </c>
      <c r="E551" s="36" t="s">
        <v>1589</v>
      </c>
    </row>
    <row r="552" spans="1:5" x14ac:dyDescent="0.2">
      <c r="A552" s="35" t="s">
        <v>2485</v>
      </c>
      <c r="B552" s="35" t="s">
        <v>2486</v>
      </c>
      <c r="C552" s="35">
        <v>6210</v>
      </c>
      <c r="D552" s="30" t="s">
        <v>2487</v>
      </c>
      <c r="E552" s="35" t="s">
        <v>2488</v>
      </c>
    </row>
    <row r="553" spans="1:5" x14ac:dyDescent="0.2">
      <c r="A553" s="36" t="s">
        <v>2489</v>
      </c>
      <c r="B553" s="36" t="s">
        <v>2490</v>
      </c>
      <c r="C553" s="36">
        <v>6220</v>
      </c>
      <c r="D553" s="32" t="s">
        <v>2491</v>
      </c>
      <c r="E553" s="36" t="s">
        <v>2492</v>
      </c>
    </row>
    <row r="554" spans="1:5" x14ac:dyDescent="0.2">
      <c r="A554" s="35" t="s">
        <v>2493</v>
      </c>
      <c r="B554" s="35" t="s">
        <v>2494</v>
      </c>
      <c r="C554" s="35">
        <v>6220</v>
      </c>
      <c r="D554" s="30" t="s">
        <v>2495</v>
      </c>
      <c r="E554" s="35"/>
    </row>
    <row r="555" spans="1:5" x14ac:dyDescent="0.2">
      <c r="A555" s="36" t="s">
        <v>2496</v>
      </c>
      <c r="B555" s="36" t="s">
        <v>2497</v>
      </c>
      <c r="C555" s="36">
        <v>6220</v>
      </c>
      <c r="D555" s="32" t="s">
        <v>1168</v>
      </c>
      <c r="E555" s="36" t="s">
        <v>1445</v>
      </c>
    </row>
    <row r="556" spans="1:5" x14ac:dyDescent="0.2">
      <c r="A556" s="35" t="s">
        <v>2498</v>
      </c>
      <c r="B556" s="35" t="s">
        <v>2499</v>
      </c>
      <c r="C556" s="35">
        <v>6220</v>
      </c>
      <c r="D556" s="30" t="s">
        <v>2500</v>
      </c>
      <c r="E556" s="35" t="s">
        <v>2501</v>
      </c>
    </row>
    <row r="557" spans="1:5" x14ac:dyDescent="0.2">
      <c r="A557" s="36" t="s">
        <v>2502</v>
      </c>
      <c r="B557" s="36" t="s">
        <v>2503</v>
      </c>
      <c r="C557" s="36">
        <v>6220</v>
      </c>
      <c r="D557" s="32" t="s">
        <v>2504</v>
      </c>
      <c r="E557" s="36" t="s">
        <v>2087</v>
      </c>
    </row>
    <row r="558" spans="1:5" x14ac:dyDescent="0.2">
      <c r="A558" s="35" t="s">
        <v>2505</v>
      </c>
      <c r="B558" s="35" t="s">
        <v>2506</v>
      </c>
      <c r="C558" s="35">
        <v>6220</v>
      </c>
      <c r="D558" s="30" t="s">
        <v>2507</v>
      </c>
      <c r="E558" s="35" t="s">
        <v>2492</v>
      </c>
    </row>
    <row r="559" spans="1:5" x14ac:dyDescent="0.2">
      <c r="A559" s="36" t="s">
        <v>2508</v>
      </c>
      <c r="B559" s="36" t="s">
        <v>2509</v>
      </c>
      <c r="C559" s="36">
        <v>6220</v>
      </c>
      <c r="D559" s="32" t="s">
        <v>2510</v>
      </c>
      <c r="E559" s="36" t="s">
        <v>2492</v>
      </c>
    </row>
    <row r="560" spans="1:5" x14ac:dyDescent="0.2">
      <c r="A560" s="35" t="s">
        <v>2511</v>
      </c>
      <c r="B560" s="35" t="s">
        <v>2512</v>
      </c>
      <c r="C560" s="35">
        <v>6220</v>
      </c>
      <c r="D560" s="30" t="s">
        <v>2513</v>
      </c>
      <c r="E560" s="35" t="s">
        <v>2514</v>
      </c>
    </row>
    <row r="561" spans="1:5" x14ac:dyDescent="0.2">
      <c r="A561" s="36" t="s">
        <v>2515</v>
      </c>
      <c r="B561" s="36" t="s">
        <v>2516</v>
      </c>
      <c r="C561" s="36">
        <v>6220</v>
      </c>
      <c r="D561" s="32" t="s">
        <v>2517</v>
      </c>
      <c r="E561" s="36" t="s">
        <v>2492</v>
      </c>
    </row>
    <row r="562" spans="1:5" x14ac:dyDescent="0.2">
      <c r="A562" s="35" t="s">
        <v>2518</v>
      </c>
      <c r="B562" s="35" t="s">
        <v>2519</v>
      </c>
      <c r="C562" s="35">
        <v>6220</v>
      </c>
      <c r="D562" s="30" t="s">
        <v>2520</v>
      </c>
      <c r="E562" s="35" t="s">
        <v>2107</v>
      </c>
    </row>
    <row r="563" spans="1:5" x14ac:dyDescent="0.2">
      <c r="A563" s="36" t="s">
        <v>2521</v>
      </c>
      <c r="B563" s="36" t="s">
        <v>2522</v>
      </c>
      <c r="C563" s="36">
        <v>6220</v>
      </c>
      <c r="D563" s="32" t="s">
        <v>2523</v>
      </c>
      <c r="E563" s="36" t="s">
        <v>2111</v>
      </c>
    </row>
    <row r="564" spans="1:5" x14ac:dyDescent="0.2">
      <c r="A564" s="35" t="s">
        <v>2524</v>
      </c>
      <c r="B564" s="35" t="s">
        <v>2525</v>
      </c>
      <c r="C564" s="35">
        <v>6220</v>
      </c>
      <c r="D564" s="30" t="s">
        <v>2526</v>
      </c>
      <c r="E564" s="35" t="s">
        <v>2527</v>
      </c>
    </row>
    <row r="565" spans="1:5" x14ac:dyDescent="0.2">
      <c r="A565" s="36" t="s">
        <v>2528</v>
      </c>
      <c r="B565" s="36" t="s">
        <v>2529</v>
      </c>
      <c r="C565" s="36">
        <v>6220</v>
      </c>
      <c r="D565" s="32" t="s">
        <v>2530</v>
      </c>
      <c r="E565" s="36" t="s">
        <v>2119</v>
      </c>
    </row>
    <row r="566" spans="1:5" x14ac:dyDescent="0.2">
      <c r="A566" s="35" t="s">
        <v>2531</v>
      </c>
      <c r="B566" s="35" t="s">
        <v>2532</v>
      </c>
      <c r="C566" s="35">
        <v>6220</v>
      </c>
      <c r="D566" s="30" t="s">
        <v>2533</v>
      </c>
      <c r="E566" s="35" t="s">
        <v>2079</v>
      </c>
    </row>
    <row r="567" spans="1:5" x14ac:dyDescent="0.2">
      <c r="A567" s="36" t="s">
        <v>2534</v>
      </c>
      <c r="B567" s="36" t="s">
        <v>2535</v>
      </c>
      <c r="C567" s="36">
        <v>6220</v>
      </c>
      <c r="D567" s="32" t="s">
        <v>2536</v>
      </c>
      <c r="E567" s="36" t="s">
        <v>2537</v>
      </c>
    </row>
    <row r="568" spans="1:5" x14ac:dyDescent="0.2">
      <c r="A568" s="35" t="s">
        <v>2538</v>
      </c>
      <c r="B568" s="35" t="s">
        <v>2539</v>
      </c>
      <c r="C568" s="35">
        <v>6220</v>
      </c>
      <c r="D568" s="30" t="s">
        <v>2540</v>
      </c>
      <c r="E568" s="35" t="s">
        <v>2492</v>
      </c>
    </row>
    <row r="569" spans="1:5" x14ac:dyDescent="0.2">
      <c r="A569" s="36" t="s">
        <v>2541</v>
      </c>
      <c r="B569" s="36" t="s">
        <v>2542</v>
      </c>
      <c r="C569" s="36">
        <v>6220</v>
      </c>
      <c r="D569" s="32" t="s">
        <v>2543</v>
      </c>
      <c r="E569" s="36" t="s">
        <v>2143</v>
      </c>
    </row>
    <row r="570" spans="1:5" x14ac:dyDescent="0.2">
      <c r="A570" s="35" t="s">
        <v>2544</v>
      </c>
      <c r="B570" s="35" t="s">
        <v>2545</v>
      </c>
      <c r="C570" s="35">
        <v>6220</v>
      </c>
      <c r="D570" s="30" t="s">
        <v>2546</v>
      </c>
      <c r="E570" s="35" t="s">
        <v>2547</v>
      </c>
    </row>
    <row r="571" spans="1:5" x14ac:dyDescent="0.2">
      <c r="A571" s="36" t="s">
        <v>2548</v>
      </c>
      <c r="B571" s="36" t="s">
        <v>2549</v>
      </c>
      <c r="C571" s="36">
        <v>6220</v>
      </c>
      <c r="D571" s="32" t="s">
        <v>2550</v>
      </c>
      <c r="E571" s="36" t="s">
        <v>2152</v>
      </c>
    </row>
    <row r="572" spans="1:5" x14ac:dyDescent="0.2">
      <c r="A572" s="35" t="s">
        <v>2551</v>
      </c>
      <c r="B572" s="35" t="s">
        <v>2552</v>
      </c>
      <c r="C572" s="35">
        <v>6220</v>
      </c>
      <c r="D572" s="30" t="s">
        <v>2553</v>
      </c>
      <c r="E572" s="35" t="s">
        <v>2554</v>
      </c>
    </row>
    <row r="573" spans="1:5" x14ac:dyDescent="0.2">
      <c r="A573" s="36" t="s">
        <v>2555</v>
      </c>
      <c r="B573" s="36" t="s">
        <v>2556</v>
      </c>
      <c r="C573" s="36">
        <v>6220</v>
      </c>
      <c r="D573" s="32" t="s">
        <v>2557</v>
      </c>
      <c r="E573" s="36" t="s">
        <v>2168</v>
      </c>
    </row>
    <row r="574" spans="1:5" x14ac:dyDescent="0.2">
      <c r="A574" s="35" t="s">
        <v>2558</v>
      </c>
      <c r="B574" s="35" t="s">
        <v>2559</v>
      </c>
      <c r="C574" s="35">
        <v>6220</v>
      </c>
      <c r="D574" s="30" t="s">
        <v>2560</v>
      </c>
      <c r="E574" s="35" t="s">
        <v>2381</v>
      </c>
    </row>
    <row r="575" spans="1:5" x14ac:dyDescent="0.2">
      <c r="A575" s="36" t="s">
        <v>2561</v>
      </c>
      <c r="B575" s="36" t="s">
        <v>2562</v>
      </c>
      <c r="C575" s="36">
        <v>6220</v>
      </c>
      <c r="D575" s="32" t="s">
        <v>2563</v>
      </c>
      <c r="E575" s="36" t="s">
        <v>2188</v>
      </c>
    </row>
    <row r="576" spans="1:5" x14ac:dyDescent="0.2">
      <c r="A576" s="35" t="s">
        <v>2564</v>
      </c>
      <c r="B576" s="35" t="s">
        <v>2565</v>
      </c>
      <c r="C576" s="35">
        <v>6220</v>
      </c>
      <c r="D576" s="30" t="s">
        <v>2566</v>
      </c>
      <c r="E576" s="35" t="s">
        <v>2427</v>
      </c>
    </row>
    <row r="577" spans="1:5" x14ac:dyDescent="0.2">
      <c r="A577" s="36" t="s">
        <v>2567</v>
      </c>
      <c r="B577" s="36" t="s">
        <v>2568</v>
      </c>
      <c r="C577" s="36">
        <v>6220</v>
      </c>
      <c r="D577" s="32" t="s">
        <v>2569</v>
      </c>
      <c r="E577" s="36" t="s">
        <v>1713</v>
      </c>
    </row>
    <row r="578" spans="1:5" x14ac:dyDescent="0.2">
      <c r="A578" s="35" t="s">
        <v>2570</v>
      </c>
      <c r="B578" s="35" t="s">
        <v>2571</v>
      </c>
      <c r="C578" s="35">
        <v>6220</v>
      </c>
      <c r="D578" s="30" t="s">
        <v>2572</v>
      </c>
      <c r="E578" s="35" t="s">
        <v>2573</v>
      </c>
    </row>
    <row r="579" spans="1:5" x14ac:dyDescent="0.2">
      <c r="A579" s="36" t="s">
        <v>2574</v>
      </c>
      <c r="B579" s="36" t="s">
        <v>2575</v>
      </c>
      <c r="C579" s="36">
        <v>6220</v>
      </c>
      <c r="D579" s="32" t="s">
        <v>2576</v>
      </c>
      <c r="E579" s="36" t="s">
        <v>1577</v>
      </c>
    </row>
    <row r="580" spans="1:5" x14ac:dyDescent="0.2">
      <c r="A580" s="35" t="s">
        <v>2577</v>
      </c>
      <c r="B580" s="35" t="s">
        <v>2578</v>
      </c>
      <c r="C580" s="35">
        <v>6220</v>
      </c>
      <c r="D580" s="30" t="s">
        <v>2579</v>
      </c>
      <c r="E580" s="35" t="s">
        <v>2580</v>
      </c>
    </row>
    <row r="581" spans="1:5" x14ac:dyDescent="0.2">
      <c r="A581" s="36" t="s">
        <v>2581</v>
      </c>
      <c r="B581" s="36" t="s">
        <v>2582</v>
      </c>
      <c r="C581" s="36">
        <v>6220</v>
      </c>
      <c r="D581" s="32" t="s">
        <v>2583</v>
      </c>
      <c r="E581" s="36" t="s">
        <v>2584</v>
      </c>
    </row>
    <row r="582" spans="1:5" x14ac:dyDescent="0.2">
      <c r="A582" s="35" t="s">
        <v>2585</v>
      </c>
      <c r="B582" s="35" t="s">
        <v>2586</v>
      </c>
      <c r="C582" s="35">
        <v>6220</v>
      </c>
      <c r="D582" s="30" t="s">
        <v>2587</v>
      </c>
      <c r="E582" s="35" t="s">
        <v>2218</v>
      </c>
    </row>
    <row r="583" spans="1:5" x14ac:dyDescent="0.2">
      <c r="A583" s="36" t="s">
        <v>2588</v>
      </c>
      <c r="B583" s="36" t="s">
        <v>2589</v>
      </c>
      <c r="C583" s="36">
        <v>6220</v>
      </c>
      <c r="D583" s="32" t="s">
        <v>2590</v>
      </c>
      <c r="E583" s="36" t="s">
        <v>1589</v>
      </c>
    </row>
    <row r="584" spans="1:5" x14ac:dyDescent="0.2">
      <c r="A584" s="35" t="s">
        <v>2591</v>
      </c>
      <c r="B584" s="35" t="s">
        <v>2592</v>
      </c>
      <c r="C584" s="35">
        <v>6220</v>
      </c>
      <c r="D584" s="30" t="s">
        <v>2491</v>
      </c>
      <c r="E584" s="35" t="s">
        <v>2492</v>
      </c>
    </row>
    <row r="585" spans="1:5" x14ac:dyDescent="0.2">
      <c r="A585" s="36" t="s">
        <v>2593</v>
      </c>
      <c r="B585" s="36" t="s">
        <v>2594</v>
      </c>
      <c r="C585" s="36">
        <v>6299</v>
      </c>
      <c r="D585" s="32" t="s">
        <v>2595</v>
      </c>
      <c r="E585" s="36" t="s">
        <v>2596</v>
      </c>
    </row>
    <row r="586" spans="1:5" x14ac:dyDescent="0.2">
      <c r="A586" s="35" t="s">
        <v>2597</v>
      </c>
      <c r="B586" s="35" t="s">
        <v>107</v>
      </c>
      <c r="C586" s="35">
        <v>6300</v>
      </c>
      <c r="D586" s="30" t="s">
        <v>2598</v>
      </c>
      <c r="E586" s="35" t="s">
        <v>2599</v>
      </c>
    </row>
    <row r="587" spans="1:5" x14ac:dyDescent="0.2">
      <c r="A587" s="36" t="s">
        <v>2600</v>
      </c>
      <c r="B587" s="36" t="s">
        <v>2601</v>
      </c>
      <c r="C587" s="36">
        <v>6300</v>
      </c>
      <c r="D587" s="32" t="s">
        <v>1168</v>
      </c>
      <c r="E587" s="36"/>
    </row>
    <row r="588" spans="1:5" x14ac:dyDescent="0.2">
      <c r="A588" s="35" t="s">
        <v>2602</v>
      </c>
      <c r="B588" s="35" t="s">
        <v>2603</v>
      </c>
      <c r="C588" s="35">
        <v>6300</v>
      </c>
      <c r="D588" s="30" t="s">
        <v>748</v>
      </c>
      <c r="E588" s="35" t="s">
        <v>1422</v>
      </c>
    </row>
    <row r="589" spans="1:5" x14ac:dyDescent="0.2">
      <c r="A589" s="36" t="s">
        <v>2604</v>
      </c>
      <c r="B589" s="36" t="s">
        <v>2605</v>
      </c>
      <c r="C589" s="36">
        <v>6320</v>
      </c>
      <c r="D589" s="32" t="s">
        <v>2606</v>
      </c>
      <c r="E589" s="36" t="s">
        <v>2607</v>
      </c>
    </row>
    <row r="590" spans="1:5" x14ac:dyDescent="0.2">
      <c r="A590" s="35" t="s">
        <v>2608</v>
      </c>
      <c r="B590" s="35" t="s">
        <v>108</v>
      </c>
      <c r="C590" s="35">
        <v>6400</v>
      </c>
      <c r="D590" s="30" t="s">
        <v>2609</v>
      </c>
      <c r="E590" s="35" t="s">
        <v>2610</v>
      </c>
    </row>
    <row r="591" spans="1:5" x14ac:dyDescent="0.2">
      <c r="A591" s="36" t="s">
        <v>2611</v>
      </c>
      <c r="B591" s="36" t="s">
        <v>2612</v>
      </c>
      <c r="C591" s="36">
        <v>6400</v>
      </c>
      <c r="D591" s="32" t="s">
        <v>1168</v>
      </c>
      <c r="E591" s="36"/>
    </row>
    <row r="592" spans="1:5" x14ac:dyDescent="0.2">
      <c r="A592" s="35" t="s">
        <v>2613</v>
      </c>
      <c r="B592" s="35" t="s">
        <v>2614</v>
      </c>
      <c r="C592" s="35">
        <v>6400</v>
      </c>
      <c r="D592" s="30" t="s">
        <v>748</v>
      </c>
      <c r="E592" s="35" t="s">
        <v>1422</v>
      </c>
    </row>
    <row r="593" spans="1:5" x14ac:dyDescent="0.2">
      <c r="A593" s="36" t="s">
        <v>2615</v>
      </c>
      <c r="B593" s="36" t="s">
        <v>2616</v>
      </c>
      <c r="C593" s="36">
        <v>6400</v>
      </c>
      <c r="D593" s="32" t="s">
        <v>2617</v>
      </c>
      <c r="E593" s="36" t="s">
        <v>2618</v>
      </c>
    </row>
    <row r="594" spans="1:5" x14ac:dyDescent="0.2">
      <c r="A594" s="35" t="s">
        <v>2619</v>
      </c>
      <c r="B594" s="35" t="s">
        <v>2620</v>
      </c>
      <c r="C594" s="35">
        <v>6400</v>
      </c>
      <c r="D594" s="30" t="s">
        <v>2621</v>
      </c>
      <c r="E594" s="35" t="s">
        <v>2622</v>
      </c>
    </row>
    <row r="595" spans="1:5" x14ac:dyDescent="0.2">
      <c r="A595" s="36" t="s">
        <v>2623</v>
      </c>
      <c r="B595" s="36" t="s">
        <v>2624</v>
      </c>
      <c r="C595" s="36">
        <v>6400</v>
      </c>
      <c r="D595" s="32" t="s">
        <v>2625</v>
      </c>
      <c r="E595" s="36" t="s">
        <v>2626</v>
      </c>
    </row>
    <row r="596" spans="1:5" x14ac:dyDescent="0.2">
      <c r="A596" s="35" t="s">
        <v>2627</v>
      </c>
      <c r="B596" s="35" t="s">
        <v>2628</v>
      </c>
      <c r="C596" s="35">
        <v>6400</v>
      </c>
      <c r="D596" s="30" t="s">
        <v>2629</v>
      </c>
      <c r="E596" s="35" t="s">
        <v>2630</v>
      </c>
    </row>
    <row r="597" spans="1:5" x14ac:dyDescent="0.2">
      <c r="A597" s="36" t="s">
        <v>2631</v>
      </c>
      <c r="B597" s="36" t="s">
        <v>2632</v>
      </c>
      <c r="C597" s="36">
        <v>6400</v>
      </c>
      <c r="D597" s="32" t="s">
        <v>2633</v>
      </c>
      <c r="E597" s="36" t="s">
        <v>2630</v>
      </c>
    </row>
    <row r="598" spans="1:5" x14ac:dyDescent="0.2">
      <c r="A598" s="35" t="s">
        <v>2634</v>
      </c>
      <c r="B598" s="35" t="s">
        <v>2635</v>
      </c>
      <c r="C598" s="35">
        <v>6410</v>
      </c>
      <c r="D598" s="30" t="s">
        <v>2636</v>
      </c>
      <c r="E598" s="35" t="s">
        <v>2637</v>
      </c>
    </row>
    <row r="599" spans="1:5" x14ac:dyDescent="0.2">
      <c r="A599" s="36" t="s">
        <v>2638</v>
      </c>
      <c r="B599" s="36" t="s">
        <v>2639</v>
      </c>
      <c r="C599" s="36">
        <v>6410</v>
      </c>
      <c r="D599" s="32" t="s">
        <v>2640</v>
      </c>
      <c r="E599" s="36" t="s">
        <v>2618</v>
      </c>
    </row>
    <row r="600" spans="1:5" x14ac:dyDescent="0.2">
      <c r="A600" s="35" t="s">
        <v>2641</v>
      </c>
      <c r="B600" s="35" t="s">
        <v>2642</v>
      </c>
      <c r="C600" s="35">
        <v>6410</v>
      </c>
      <c r="D600" s="30" t="s">
        <v>2643</v>
      </c>
      <c r="E600" s="35" t="s">
        <v>2644</v>
      </c>
    </row>
    <row r="601" spans="1:5" x14ac:dyDescent="0.2">
      <c r="A601" s="36" t="s">
        <v>2645</v>
      </c>
      <c r="B601" s="36" t="s">
        <v>2646</v>
      </c>
      <c r="C601" s="36">
        <v>6410</v>
      </c>
      <c r="D601" s="32" t="s">
        <v>2647</v>
      </c>
      <c r="E601" s="36" t="s">
        <v>2626</v>
      </c>
    </row>
    <row r="602" spans="1:5" x14ac:dyDescent="0.2">
      <c r="A602" s="35" t="s">
        <v>2648</v>
      </c>
      <c r="B602" s="35" t="s">
        <v>2649</v>
      </c>
      <c r="C602" s="35">
        <v>6419</v>
      </c>
      <c r="D602" s="30" t="s">
        <v>2650</v>
      </c>
      <c r="E602" s="35" t="s">
        <v>2651</v>
      </c>
    </row>
    <row r="603" spans="1:5" x14ac:dyDescent="0.2">
      <c r="A603" s="36" t="s">
        <v>2652</v>
      </c>
      <c r="B603" s="36" t="s">
        <v>70</v>
      </c>
      <c r="C603" s="36">
        <v>6420</v>
      </c>
      <c r="D603" s="32" t="s">
        <v>2653</v>
      </c>
      <c r="E603" s="36" t="s">
        <v>2654</v>
      </c>
    </row>
    <row r="604" spans="1:5" x14ac:dyDescent="0.2">
      <c r="A604" s="35" t="s">
        <v>2655</v>
      </c>
      <c r="B604" s="35" t="s">
        <v>2656</v>
      </c>
      <c r="C604" s="35">
        <v>6420</v>
      </c>
      <c r="D604" s="30" t="s">
        <v>2617</v>
      </c>
      <c r="E604" s="35" t="s">
        <v>2618</v>
      </c>
    </row>
    <row r="605" spans="1:5" x14ac:dyDescent="0.2">
      <c r="A605" s="36" t="s">
        <v>2657</v>
      </c>
      <c r="B605" s="36" t="s">
        <v>2658</v>
      </c>
      <c r="C605" s="36">
        <v>6420</v>
      </c>
      <c r="D605" s="32"/>
      <c r="E605" s="36"/>
    </row>
    <row r="606" spans="1:5" x14ac:dyDescent="0.2">
      <c r="A606" s="35" t="s">
        <v>2659</v>
      </c>
      <c r="B606" s="35" t="s">
        <v>2660</v>
      </c>
      <c r="C606" s="35">
        <v>6420</v>
      </c>
      <c r="D606" s="30" t="s">
        <v>2653</v>
      </c>
      <c r="E606" s="35" t="s">
        <v>2654</v>
      </c>
    </row>
    <row r="607" spans="1:5" x14ac:dyDescent="0.2">
      <c r="A607" s="36" t="s">
        <v>2661</v>
      </c>
      <c r="B607" s="36" t="s">
        <v>2662</v>
      </c>
      <c r="C607" s="36">
        <v>6450</v>
      </c>
      <c r="D607" s="32" t="s">
        <v>2663</v>
      </c>
      <c r="E607" s="36" t="s">
        <v>2664</v>
      </c>
    </row>
    <row r="608" spans="1:5" x14ac:dyDescent="0.2">
      <c r="A608" s="35" t="s">
        <v>2665</v>
      </c>
      <c r="B608" s="35" t="s">
        <v>2666</v>
      </c>
      <c r="C608" s="35">
        <v>6499</v>
      </c>
      <c r="D608" s="30" t="s">
        <v>2667</v>
      </c>
      <c r="E608" s="35" t="s">
        <v>2668</v>
      </c>
    </row>
    <row r="609" spans="1:5" x14ac:dyDescent="0.2">
      <c r="A609" s="36" t="s">
        <v>2669</v>
      </c>
      <c r="B609" s="36" t="s">
        <v>2670</v>
      </c>
      <c r="C609" s="36">
        <v>7000</v>
      </c>
      <c r="D609" s="32" t="s">
        <v>2671</v>
      </c>
      <c r="E609" s="36" t="s">
        <v>2672</v>
      </c>
    </row>
    <row r="610" spans="1:5" x14ac:dyDescent="0.2">
      <c r="A610" s="35" t="s">
        <v>2673</v>
      </c>
      <c r="B610" s="35" t="s">
        <v>2674</v>
      </c>
      <c r="C610" s="35">
        <v>7100</v>
      </c>
      <c r="D610" s="30" t="s">
        <v>2675</v>
      </c>
      <c r="E610" s="35" t="s">
        <v>2676</v>
      </c>
    </row>
    <row r="611" spans="1:5" x14ac:dyDescent="0.2">
      <c r="A611" s="36" t="s">
        <v>2677</v>
      </c>
      <c r="B611" s="36" t="s">
        <v>2678</v>
      </c>
      <c r="C611" s="36">
        <v>7130</v>
      </c>
      <c r="D611" s="32" t="s">
        <v>2679</v>
      </c>
      <c r="E611" s="36" t="s">
        <v>2680</v>
      </c>
    </row>
    <row r="612" spans="1:5" x14ac:dyDescent="0.2">
      <c r="A612" s="35" t="s">
        <v>2681</v>
      </c>
      <c r="B612" s="35" t="s">
        <v>2682</v>
      </c>
      <c r="C612" s="35">
        <v>7133</v>
      </c>
      <c r="D612" s="30"/>
      <c r="E612" s="35"/>
    </row>
    <row r="613" spans="1:5" x14ac:dyDescent="0.2">
      <c r="A613" s="36" t="s">
        <v>2683</v>
      </c>
      <c r="B613" s="36" t="s">
        <v>2684</v>
      </c>
      <c r="C613" s="36">
        <v>7134</v>
      </c>
      <c r="D613" s="32"/>
      <c r="E613" s="36"/>
    </row>
    <row r="614" spans="1:5" x14ac:dyDescent="0.2">
      <c r="A614" s="35" t="s">
        <v>2685</v>
      </c>
      <c r="B614" s="35" t="s">
        <v>2686</v>
      </c>
      <c r="C614" s="35">
        <v>7140</v>
      </c>
      <c r="D614" s="30" t="s">
        <v>2687</v>
      </c>
      <c r="E614" s="35" t="s">
        <v>2680</v>
      </c>
    </row>
    <row r="615" spans="1:5" x14ac:dyDescent="0.2">
      <c r="A615" s="36" t="s">
        <v>2688</v>
      </c>
      <c r="B615" s="36" t="s">
        <v>2689</v>
      </c>
      <c r="C615" s="36">
        <v>7190</v>
      </c>
      <c r="D615" s="32" t="s">
        <v>2690</v>
      </c>
      <c r="E615" s="36"/>
    </row>
    <row r="616" spans="1:5" x14ac:dyDescent="0.2">
      <c r="A616" s="35" t="s">
        <v>2691</v>
      </c>
      <c r="B616" s="35" t="s">
        <v>2692</v>
      </c>
      <c r="C616" s="35">
        <v>7200</v>
      </c>
      <c r="D616" s="30" t="s">
        <v>2693</v>
      </c>
      <c r="E616" s="35" t="s">
        <v>2694</v>
      </c>
    </row>
    <row r="617" spans="1:5" x14ac:dyDescent="0.2">
      <c r="A617" s="36" t="s">
        <v>2695</v>
      </c>
      <c r="B617" s="36" t="s">
        <v>2696</v>
      </c>
      <c r="C617" s="36">
        <v>7300</v>
      </c>
      <c r="D617" s="32" t="s">
        <v>2697</v>
      </c>
      <c r="E617" s="36" t="s">
        <v>2698</v>
      </c>
    </row>
    <row r="618" spans="1:5" x14ac:dyDescent="0.2">
      <c r="A618" s="35" t="s">
        <v>2699</v>
      </c>
      <c r="B618" s="35" t="s">
        <v>2700</v>
      </c>
      <c r="C618" s="35">
        <v>7300</v>
      </c>
      <c r="D618" s="30" t="s">
        <v>748</v>
      </c>
      <c r="E618" s="35"/>
    </row>
    <row r="619" spans="1:5" x14ac:dyDescent="0.2">
      <c r="A619" s="36" t="s">
        <v>2701</v>
      </c>
      <c r="B619" s="36" t="s">
        <v>2702</v>
      </c>
      <c r="C619" s="36">
        <v>7300</v>
      </c>
      <c r="D619" s="32" t="s">
        <v>748</v>
      </c>
      <c r="E619" s="36"/>
    </row>
    <row r="620" spans="1:5" x14ac:dyDescent="0.2">
      <c r="A620" s="35" t="s">
        <v>2703</v>
      </c>
      <c r="B620" s="35" t="s">
        <v>73</v>
      </c>
      <c r="C620" s="35">
        <v>7390</v>
      </c>
      <c r="D620" s="30" t="s">
        <v>2704</v>
      </c>
      <c r="E620" s="35" t="s">
        <v>2705</v>
      </c>
    </row>
    <row r="621" spans="1:5" x14ac:dyDescent="0.2">
      <c r="A621" s="36" t="s">
        <v>2706</v>
      </c>
      <c r="B621" s="36" t="s">
        <v>2707</v>
      </c>
      <c r="C621" s="36">
        <v>7390</v>
      </c>
      <c r="D621" s="32" t="s">
        <v>748</v>
      </c>
      <c r="E621" s="36"/>
    </row>
    <row r="622" spans="1:5" x14ac:dyDescent="0.2">
      <c r="A622" s="35" t="s">
        <v>2708</v>
      </c>
      <c r="B622" s="35" t="s">
        <v>2709</v>
      </c>
      <c r="C622" s="35">
        <v>7400</v>
      </c>
      <c r="D622" s="30" t="s">
        <v>2710</v>
      </c>
      <c r="E622" s="35" t="s">
        <v>2711</v>
      </c>
    </row>
    <row r="623" spans="1:5" x14ac:dyDescent="0.2">
      <c r="A623" s="36" t="s">
        <v>2712</v>
      </c>
      <c r="B623" s="36" t="s">
        <v>2713</v>
      </c>
      <c r="C623" s="36">
        <v>7500</v>
      </c>
      <c r="D623" s="32" t="s">
        <v>2714</v>
      </c>
      <c r="E623" s="36" t="s">
        <v>597</v>
      </c>
    </row>
    <row r="624" spans="1:5" x14ac:dyDescent="0.2">
      <c r="A624" s="35" t="s">
        <v>2715</v>
      </c>
      <c r="B624" s="35" t="s">
        <v>2716</v>
      </c>
      <c r="C624" s="35">
        <v>7500</v>
      </c>
      <c r="D624" s="30" t="s">
        <v>1168</v>
      </c>
      <c r="E624" s="35"/>
    </row>
    <row r="625" spans="1:5" x14ac:dyDescent="0.2">
      <c r="A625" s="36" t="s">
        <v>2717</v>
      </c>
      <c r="B625" s="36" t="s">
        <v>2718</v>
      </c>
      <c r="C625" s="36">
        <v>7500</v>
      </c>
      <c r="D625" s="32" t="s">
        <v>748</v>
      </c>
      <c r="E625" s="36" t="s">
        <v>1422</v>
      </c>
    </row>
    <row r="626" spans="1:5" x14ac:dyDescent="0.2">
      <c r="A626" s="35" t="s">
        <v>2719</v>
      </c>
      <c r="B626" s="35" t="s">
        <v>2720</v>
      </c>
      <c r="C626" s="35">
        <v>7600</v>
      </c>
      <c r="D626" s="30" t="s">
        <v>2721</v>
      </c>
      <c r="E626" s="35" t="s">
        <v>2722</v>
      </c>
    </row>
    <row r="627" spans="1:5" x14ac:dyDescent="0.2">
      <c r="A627" s="36" t="s">
        <v>2723</v>
      </c>
      <c r="B627" s="36" t="s">
        <v>2724</v>
      </c>
      <c r="C627" s="36">
        <v>7600</v>
      </c>
      <c r="D627" s="32" t="s">
        <v>1168</v>
      </c>
      <c r="E627" s="36"/>
    </row>
    <row r="628" spans="1:5" x14ac:dyDescent="0.2">
      <c r="A628" s="35" t="s">
        <v>2725</v>
      </c>
      <c r="B628" s="35" t="s">
        <v>2726</v>
      </c>
      <c r="C628" s="35">
        <v>7601</v>
      </c>
      <c r="D628" s="30" t="s">
        <v>2727</v>
      </c>
      <c r="E628" s="35" t="s">
        <v>1937</v>
      </c>
    </row>
    <row r="629" spans="1:5" x14ac:dyDescent="0.2">
      <c r="A629" s="36" t="s">
        <v>2728</v>
      </c>
      <c r="B629" s="36" t="s">
        <v>2729</v>
      </c>
      <c r="C629" s="36">
        <v>7900</v>
      </c>
      <c r="D629" s="32" t="s">
        <v>2730</v>
      </c>
      <c r="E629" s="36" t="s">
        <v>2731</v>
      </c>
    </row>
    <row r="630" spans="1:5" x14ac:dyDescent="0.2">
      <c r="A630" s="35" t="s">
        <v>2732</v>
      </c>
      <c r="B630" s="35" t="s">
        <v>2733</v>
      </c>
      <c r="C630" s="35">
        <v>8000</v>
      </c>
      <c r="D630" s="30" t="s">
        <v>2734</v>
      </c>
      <c r="E630" s="35" t="s">
        <v>2734</v>
      </c>
    </row>
    <row r="631" spans="1:5" x14ac:dyDescent="0.2">
      <c r="A631" s="36" t="s">
        <v>2735</v>
      </c>
      <c r="B631" s="36" t="s">
        <v>2736</v>
      </c>
      <c r="C631" s="36">
        <v>8051</v>
      </c>
      <c r="D631" s="32"/>
      <c r="E631" s="36"/>
    </row>
    <row r="632" spans="1:5" x14ac:dyDescent="0.2">
      <c r="A632" s="35" t="s">
        <v>2737</v>
      </c>
      <c r="B632" s="35" t="s">
        <v>2738</v>
      </c>
      <c r="C632" s="35">
        <v>8100</v>
      </c>
      <c r="D632" s="30" t="s">
        <v>2739</v>
      </c>
      <c r="E632" s="35" t="s">
        <v>2740</v>
      </c>
    </row>
    <row r="633" spans="1:5" x14ac:dyDescent="0.2">
      <c r="A633" s="36" t="s">
        <v>2741</v>
      </c>
      <c r="B633" s="36" t="s">
        <v>2742</v>
      </c>
      <c r="C633" s="36">
        <v>8110</v>
      </c>
      <c r="D633" s="32" t="s">
        <v>2743</v>
      </c>
      <c r="E633" s="36" t="s">
        <v>2744</v>
      </c>
    </row>
    <row r="634" spans="1:5" x14ac:dyDescent="0.2">
      <c r="A634" s="35" t="s">
        <v>2745</v>
      </c>
      <c r="B634" s="35" t="s">
        <v>2746</v>
      </c>
      <c r="C634" s="35">
        <v>8120</v>
      </c>
      <c r="D634" s="30" t="s">
        <v>2747</v>
      </c>
      <c r="E634" s="35" t="s">
        <v>2748</v>
      </c>
    </row>
    <row r="635" spans="1:5" x14ac:dyDescent="0.2">
      <c r="A635" s="36" t="s">
        <v>2749</v>
      </c>
      <c r="B635" s="36" t="s">
        <v>2750</v>
      </c>
      <c r="C635" s="36">
        <v>8121</v>
      </c>
      <c r="D635" s="32" t="s">
        <v>2751</v>
      </c>
      <c r="E635" s="36" t="s">
        <v>2752</v>
      </c>
    </row>
    <row r="636" spans="1:5" x14ac:dyDescent="0.2">
      <c r="A636" s="35" t="s">
        <v>2753</v>
      </c>
      <c r="B636" s="35" t="s">
        <v>2754</v>
      </c>
      <c r="C636" s="35">
        <v>8122</v>
      </c>
      <c r="D636" s="30" t="s">
        <v>2755</v>
      </c>
      <c r="E636" s="35" t="s">
        <v>2752</v>
      </c>
    </row>
    <row r="637" spans="1:5" x14ac:dyDescent="0.2">
      <c r="A637" s="36" t="s">
        <v>2756</v>
      </c>
      <c r="B637" s="36" t="s">
        <v>2757</v>
      </c>
      <c r="C637" s="36">
        <v>8123</v>
      </c>
      <c r="D637" s="32" t="s">
        <v>2758</v>
      </c>
      <c r="E637" s="36" t="s">
        <v>2752</v>
      </c>
    </row>
    <row r="638" spans="1:5" x14ac:dyDescent="0.2">
      <c r="A638" s="35" t="s">
        <v>2759</v>
      </c>
      <c r="B638" s="35" t="s">
        <v>2760</v>
      </c>
      <c r="C638" s="35">
        <v>8124</v>
      </c>
      <c r="D638" s="30" t="s">
        <v>2761</v>
      </c>
      <c r="E638" s="35" t="s">
        <v>2762</v>
      </c>
    </row>
    <row r="639" spans="1:5" x14ac:dyDescent="0.2">
      <c r="A639" s="36" t="s">
        <v>2763</v>
      </c>
      <c r="B639" s="36" t="s">
        <v>2764</v>
      </c>
      <c r="C639" s="36">
        <v>8125</v>
      </c>
      <c r="D639" s="32" t="s">
        <v>2765</v>
      </c>
      <c r="E639" s="36" t="s">
        <v>2766</v>
      </c>
    </row>
    <row r="640" spans="1:5" x14ac:dyDescent="0.2">
      <c r="A640" s="35" t="s">
        <v>2767</v>
      </c>
      <c r="B640" s="35" t="s">
        <v>2768</v>
      </c>
      <c r="C640" s="35">
        <v>8130</v>
      </c>
      <c r="D640" s="30" t="s">
        <v>2769</v>
      </c>
      <c r="E640" s="35" t="s">
        <v>2770</v>
      </c>
    </row>
    <row r="641" spans="1:5" x14ac:dyDescent="0.2">
      <c r="A641" s="36" t="s">
        <v>2771</v>
      </c>
      <c r="B641" s="36" t="s">
        <v>2772</v>
      </c>
      <c r="C641" s="36">
        <v>8140</v>
      </c>
      <c r="D641" s="32" t="s">
        <v>2773</v>
      </c>
      <c r="E641" s="36" t="s">
        <v>2774</v>
      </c>
    </row>
    <row r="642" spans="1:5" x14ac:dyDescent="0.2">
      <c r="A642" s="35" t="s">
        <v>2775</v>
      </c>
      <c r="B642" s="35" t="s">
        <v>2776</v>
      </c>
      <c r="C642" s="35">
        <v>8150</v>
      </c>
      <c r="D642" s="30" t="s">
        <v>2777</v>
      </c>
      <c r="E642" s="35" t="s">
        <v>2778</v>
      </c>
    </row>
    <row r="643" spans="1:5" x14ac:dyDescent="0.2">
      <c r="A643" s="36" t="s">
        <v>2779</v>
      </c>
      <c r="B643" s="36" t="s">
        <v>2780</v>
      </c>
      <c r="C643" s="36">
        <v>8151</v>
      </c>
      <c r="D643" s="32" t="s">
        <v>2781</v>
      </c>
      <c r="E643" s="36" t="s">
        <v>2782</v>
      </c>
    </row>
    <row r="644" spans="1:5" x14ac:dyDescent="0.2">
      <c r="A644" s="35" t="s">
        <v>2783</v>
      </c>
      <c r="B644" s="35" t="s">
        <v>2784</v>
      </c>
      <c r="C644" s="35">
        <v>8152</v>
      </c>
      <c r="D644" s="30" t="s">
        <v>2785</v>
      </c>
      <c r="E644" s="35"/>
    </row>
    <row r="645" spans="1:5" x14ac:dyDescent="0.2">
      <c r="A645" s="36" t="s">
        <v>2786</v>
      </c>
      <c r="B645" s="36" t="s">
        <v>2787</v>
      </c>
      <c r="C645" s="36">
        <v>8160</v>
      </c>
      <c r="D645" s="32" t="s">
        <v>563</v>
      </c>
      <c r="E645" s="36" t="s">
        <v>2788</v>
      </c>
    </row>
    <row r="646" spans="1:5" x14ac:dyDescent="0.2">
      <c r="A646" s="35" t="s">
        <v>2789</v>
      </c>
      <c r="B646" s="35" t="s">
        <v>2790</v>
      </c>
      <c r="C646" s="35">
        <v>8170</v>
      </c>
      <c r="D646" s="30" t="s">
        <v>2791</v>
      </c>
      <c r="E646" s="35" t="s">
        <v>2791</v>
      </c>
    </row>
    <row r="647" spans="1:5" x14ac:dyDescent="0.2">
      <c r="A647" s="36" t="s">
        <v>2792</v>
      </c>
      <c r="B647" s="36" t="s">
        <v>2793</v>
      </c>
      <c r="C647" s="36">
        <v>8190</v>
      </c>
      <c r="D647" s="32"/>
      <c r="E647" s="36"/>
    </row>
    <row r="648" spans="1:5" x14ac:dyDescent="0.2">
      <c r="A648" s="35" t="s">
        <v>2794</v>
      </c>
      <c r="B648" s="35" t="s">
        <v>2795</v>
      </c>
      <c r="C648" s="35">
        <v>8199</v>
      </c>
      <c r="D648" s="30" t="s">
        <v>2796</v>
      </c>
      <c r="E648" s="35" t="s">
        <v>2797</v>
      </c>
    </row>
    <row r="649" spans="1:5" x14ac:dyDescent="0.2">
      <c r="A649" s="36" t="s">
        <v>2798</v>
      </c>
      <c r="B649" s="36" t="s">
        <v>2799</v>
      </c>
      <c r="C649" s="36">
        <v>8600</v>
      </c>
      <c r="D649" s="32" t="s">
        <v>2800</v>
      </c>
      <c r="E649" s="36" t="s">
        <v>2801</v>
      </c>
    </row>
    <row r="650" spans="1:5" x14ac:dyDescent="0.2">
      <c r="A650" s="35" t="s">
        <v>2802</v>
      </c>
      <c r="B650" s="35" t="s">
        <v>2803</v>
      </c>
      <c r="C650" s="35">
        <v>8610</v>
      </c>
      <c r="D650" s="30" t="s">
        <v>2804</v>
      </c>
      <c r="E650" s="35" t="s">
        <v>2805</v>
      </c>
    </row>
    <row r="651" spans="1:5" x14ac:dyDescent="0.2">
      <c r="A651" s="36" t="s">
        <v>2806</v>
      </c>
      <c r="B651" s="36" t="s">
        <v>2807</v>
      </c>
      <c r="C651" s="36">
        <v>8611</v>
      </c>
      <c r="D651" s="32" t="s">
        <v>2808</v>
      </c>
      <c r="E651" s="36" t="s">
        <v>2809</v>
      </c>
    </row>
    <row r="652" spans="1:5" x14ac:dyDescent="0.2">
      <c r="A652" s="35" t="s">
        <v>2810</v>
      </c>
      <c r="B652" s="35" t="s">
        <v>2811</v>
      </c>
      <c r="C652" s="35">
        <v>8612</v>
      </c>
      <c r="D652" s="30" t="s">
        <v>2812</v>
      </c>
      <c r="E652" s="35" t="s">
        <v>2813</v>
      </c>
    </row>
    <row r="653" spans="1:5" x14ac:dyDescent="0.2">
      <c r="A653" s="36" t="s">
        <v>2814</v>
      </c>
      <c r="B653" s="36" t="s">
        <v>2815</v>
      </c>
      <c r="C653" s="36">
        <v>8613</v>
      </c>
      <c r="D653" s="32" t="s">
        <v>2816</v>
      </c>
      <c r="E653" s="36" t="s">
        <v>2817</v>
      </c>
    </row>
    <row r="654" spans="1:5" x14ac:dyDescent="0.2">
      <c r="A654" s="35" t="s">
        <v>2818</v>
      </c>
      <c r="B654" s="35" t="s">
        <v>2819</v>
      </c>
      <c r="C654" s="35">
        <v>8614</v>
      </c>
      <c r="D654" s="30" t="s">
        <v>2820</v>
      </c>
      <c r="E654" s="35" t="s">
        <v>2821</v>
      </c>
    </row>
    <row r="655" spans="1:5" x14ac:dyDescent="0.2">
      <c r="A655" s="36" t="s">
        <v>2822</v>
      </c>
      <c r="B655" s="36" t="s">
        <v>2823</v>
      </c>
      <c r="C655" s="36">
        <v>8615</v>
      </c>
      <c r="D655" s="32" t="s">
        <v>2824</v>
      </c>
      <c r="E655" s="36" t="s">
        <v>2825</v>
      </c>
    </row>
    <row r="656" spans="1:5" x14ac:dyDescent="0.2">
      <c r="A656" s="35" t="s">
        <v>2826</v>
      </c>
      <c r="B656" s="35" t="s">
        <v>2827</v>
      </c>
      <c r="C656" s="35">
        <v>8616</v>
      </c>
      <c r="D656" s="30" t="s">
        <v>2828</v>
      </c>
      <c r="E656" s="35" t="s">
        <v>2829</v>
      </c>
    </row>
    <row r="657" spans="1:5" x14ac:dyDescent="0.2">
      <c r="A657" s="36" t="s">
        <v>2830</v>
      </c>
      <c r="B657" s="36" t="s">
        <v>2831</v>
      </c>
      <c r="C657" s="36">
        <v>8617</v>
      </c>
      <c r="D657" s="32" t="s">
        <v>2832</v>
      </c>
      <c r="E657" s="36" t="s">
        <v>2833</v>
      </c>
    </row>
    <row r="658" spans="1:5" x14ac:dyDescent="0.2">
      <c r="A658" s="35" t="s">
        <v>2834</v>
      </c>
      <c r="B658" s="35" t="s">
        <v>2835</v>
      </c>
      <c r="C658" s="35">
        <v>8618</v>
      </c>
      <c r="D658" s="30" t="s">
        <v>2836</v>
      </c>
      <c r="E658" s="35" t="s">
        <v>2837</v>
      </c>
    </row>
    <row r="659" spans="1:5" x14ac:dyDescent="0.2">
      <c r="A659" s="36" t="s">
        <v>2838</v>
      </c>
      <c r="B659" s="36" t="s">
        <v>2839</v>
      </c>
      <c r="C659" s="36">
        <v>8619</v>
      </c>
      <c r="D659" s="32" t="s">
        <v>2840</v>
      </c>
      <c r="E659" s="36" t="s">
        <v>2841</v>
      </c>
    </row>
    <row r="660" spans="1:5" x14ac:dyDescent="0.2">
      <c r="A660" s="35" t="s">
        <v>2842</v>
      </c>
      <c r="B660" s="35" t="s">
        <v>2843</v>
      </c>
      <c r="C660" s="35">
        <v>8620</v>
      </c>
      <c r="D660" s="30" t="s">
        <v>2844</v>
      </c>
      <c r="E660" s="35" t="s">
        <v>2845</v>
      </c>
    </row>
    <row r="661" spans="1:5" x14ac:dyDescent="0.2">
      <c r="A661" s="36" t="s">
        <v>2846</v>
      </c>
      <c r="B661" s="36" t="s">
        <v>2847</v>
      </c>
      <c r="C661" s="36">
        <v>8621</v>
      </c>
      <c r="D661" s="32" t="s">
        <v>2848</v>
      </c>
      <c r="E661" s="36" t="s">
        <v>2849</v>
      </c>
    </row>
    <row r="662" spans="1:5" x14ac:dyDescent="0.2">
      <c r="A662" s="35" t="s">
        <v>2850</v>
      </c>
      <c r="B662" s="35" t="s">
        <v>2851</v>
      </c>
      <c r="C662" s="35">
        <v>8622</v>
      </c>
      <c r="D662" s="30" t="s">
        <v>2852</v>
      </c>
      <c r="E662" s="35" t="s">
        <v>533</v>
      </c>
    </row>
    <row r="663" spans="1:5" x14ac:dyDescent="0.2">
      <c r="A663" s="36" t="s">
        <v>2853</v>
      </c>
      <c r="B663" s="36" t="s">
        <v>2854</v>
      </c>
      <c r="C663" s="36">
        <v>8623</v>
      </c>
      <c r="D663" s="32" t="s">
        <v>530</v>
      </c>
      <c r="E663" s="36" t="s">
        <v>2855</v>
      </c>
    </row>
    <row r="664" spans="1:5" x14ac:dyDescent="0.2">
      <c r="A664" s="35" t="s">
        <v>2856</v>
      </c>
      <c r="B664" s="35" t="s">
        <v>2857</v>
      </c>
      <c r="C664" s="35">
        <v>8624</v>
      </c>
      <c r="D664" s="30" t="s">
        <v>2858</v>
      </c>
      <c r="E664" s="35" t="s">
        <v>2859</v>
      </c>
    </row>
    <row r="665" spans="1:5" x14ac:dyDescent="0.2">
      <c r="A665" s="36" t="s">
        <v>2860</v>
      </c>
      <c r="B665" s="36" t="s">
        <v>2861</v>
      </c>
      <c r="C665" s="36">
        <v>8625</v>
      </c>
      <c r="D665" s="32" t="s">
        <v>2862</v>
      </c>
      <c r="E665" s="36" t="s">
        <v>2863</v>
      </c>
    </row>
    <row r="666" spans="1:5" x14ac:dyDescent="0.2">
      <c r="A666" s="35" t="s">
        <v>2864</v>
      </c>
      <c r="B666" s="35" t="s">
        <v>2865</v>
      </c>
      <c r="C666" s="35">
        <v>8626</v>
      </c>
      <c r="D666" s="30" t="s">
        <v>2866</v>
      </c>
      <c r="E666" s="35" t="s">
        <v>2867</v>
      </c>
    </row>
    <row r="667" spans="1:5" x14ac:dyDescent="0.2">
      <c r="A667" s="36" t="s">
        <v>2868</v>
      </c>
      <c r="B667" s="36" t="s">
        <v>2869</v>
      </c>
      <c r="C667" s="36">
        <v>8627</v>
      </c>
      <c r="D667" s="32" t="s">
        <v>2870</v>
      </c>
      <c r="E667" s="36" t="s">
        <v>2871</v>
      </c>
    </row>
    <row r="668" spans="1:5" x14ac:dyDescent="0.2">
      <c r="A668" s="35" t="s">
        <v>2872</v>
      </c>
      <c r="B668" s="35" t="s">
        <v>2873</v>
      </c>
      <c r="C668" s="35">
        <v>8629</v>
      </c>
      <c r="D668" s="30" t="s">
        <v>2874</v>
      </c>
      <c r="E668" s="35" t="s">
        <v>913</v>
      </c>
    </row>
    <row r="669" spans="1:5" x14ac:dyDescent="0.2">
      <c r="A669" s="36" t="s">
        <v>2875</v>
      </c>
      <c r="B669" s="36" t="s">
        <v>2876</v>
      </c>
      <c r="C669" s="36">
        <v>8630</v>
      </c>
      <c r="D669" s="32" t="s">
        <v>2877</v>
      </c>
      <c r="E669" s="36" t="s">
        <v>2878</v>
      </c>
    </row>
    <row r="670" spans="1:5" x14ac:dyDescent="0.2">
      <c r="A670" s="35" t="s">
        <v>2879</v>
      </c>
      <c r="B670" s="35" t="s">
        <v>2880</v>
      </c>
      <c r="C670" s="35">
        <v>8650</v>
      </c>
      <c r="D670" s="30" t="s">
        <v>2881</v>
      </c>
      <c r="E670" s="35" t="s">
        <v>2882</v>
      </c>
    </row>
    <row r="671" spans="1:5" x14ac:dyDescent="0.2">
      <c r="A671" s="36" t="s">
        <v>2883</v>
      </c>
      <c r="B671" s="36" t="s">
        <v>2884</v>
      </c>
      <c r="C671" s="36">
        <v>8651</v>
      </c>
      <c r="D671" s="32" t="s">
        <v>2885</v>
      </c>
      <c r="E671" s="36" t="s">
        <v>2886</v>
      </c>
    </row>
    <row r="672" spans="1:5" x14ac:dyDescent="0.2">
      <c r="A672" s="35" t="s">
        <v>2887</v>
      </c>
      <c r="B672" s="35" t="s">
        <v>2888</v>
      </c>
      <c r="C672" s="35">
        <v>8652</v>
      </c>
      <c r="D672" s="30" t="s">
        <v>2889</v>
      </c>
      <c r="E672" s="35" t="s">
        <v>2890</v>
      </c>
    </row>
    <row r="673" spans="1:5" x14ac:dyDescent="0.2">
      <c r="A673" s="36" t="s">
        <v>2891</v>
      </c>
      <c r="B673" s="36" t="s">
        <v>2892</v>
      </c>
      <c r="C673" s="36">
        <v>8653</v>
      </c>
      <c r="D673" s="32" t="s">
        <v>2893</v>
      </c>
      <c r="E673" s="36" t="s">
        <v>909</v>
      </c>
    </row>
    <row r="674" spans="1:5" x14ac:dyDescent="0.2">
      <c r="A674" s="35" t="s">
        <v>2894</v>
      </c>
      <c r="B674" s="35" t="s">
        <v>2895</v>
      </c>
      <c r="C674" s="35">
        <v>8654</v>
      </c>
      <c r="D674" s="30" t="s">
        <v>1732</v>
      </c>
      <c r="E674" s="35" t="s">
        <v>1733</v>
      </c>
    </row>
    <row r="675" spans="1:5" x14ac:dyDescent="0.2">
      <c r="A675" s="36" t="s">
        <v>2896</v>
      </c>
      <c r="B675" s="36" t="s">
        <v>2897</v>
      </c>
      <c r="C675" s="36">
        <v>8655</v>
      </c>
      <c r="D675" s="32" t="s">
        <v>2898</v>
      </c>
      <c r="E675" s="36" t="s">
        <v>820</v>
      </c>
    </row>
    <row r="676" spans="1:5" x14ac:dyDescent="0.2">
      <c r="A676" s="35" t="s">
        <v>2899</v>
      </c>
      <c r="B676" s="35" t="s">
        <v>2900</v>
      </c>
      <c r="C676" s="35">
        <v>8657</v>
      </c>
      <c r="D676" s="30" t="s">
        <v>2901</v>
      </c>
      <c r="E676" s="35" t="s">
        <v>2902</v>
      </c>
    </row>
    <row r="677" spans="1:5" x14ac:dyDescent="0.2">
      <c r="A677" s="36" t="s">
        <v>2903</v>
      </c>
      <c r="B677" s="36" t="s">
        <v>2904</v>
      </c>
      <c r="C677" s="36">
        <v>8658</v>
      </c>
      <c r="D677" s="32" t="s">
        <v>2905</v>
      </c>
      <c r="E677" s="36" t="s">
        <v>2906</v>
      </c>
    </row>
    <row r="678" spans="1:5" x14ac:dyDescent="0.2">
      <c r="A678" s="35" t="s">
        <v>2907</v>
      </c>
      <c r="B678" s="35" t="s">
        <v>2908</v>
      </c>
      <c r="C678" s="35">
        <v>8659</v>
      </c>
      <c r="D678" s="30" t="s">
        <v>2909</v>
      </c>
      <c r="E678" s="35" t="s">
        <v>2910</v>
      </c>
    </row>
    <row r="679" spans="1:5" x14ac:dyDescent="0.2">
      <c r="A679" s="36" t="s">
        <v>2911</v>
      </c>
      <c r="B679" s="36" t="s">
        <v>2912</v>
      </c>
      <c r="C679" s="36">
        <v>8670</v>
      </c>
      <c r="D679" s="32" t="s">
        <v>2913</v>
      </c>
      <c r="E679" s="36" t="s">
        <v>2914</v>
      </c>
    </row>
    <row r="680" spans="1:5" x14ac:dyDescent="0.2">
      <c r="A680" s="35" t="s">
        <v>2915</v>
      </c>
      <c r="B680" s="35" t="s">
        <v>2916</v>
      </c>
      <c r="C680" s="35">
        <v>8671</v>
      </c>
      <c r="D680" s="30" t="s">
        <v>2917</v>
      </c>
      <c r="E680" s="35" t="s">
        <v>2918</v>
      </c>
    </row>
    <row r="681" spans="1:5" x14ac:dyDescent="0.2">
      <c r="A681" s="36" t="s">
        <v>2919</v>
      </c>
      <c r="B681" s="36" t="s">
        <v>2920</v>
      </c>
      <c r="C681" s="36">
        <v>8672</v>
      </c>
      <c r="D681" s="32" t="s">
        <v>2921</v>
      </c>
      <c r="E681" s="36" t="s">
        <v>2922</v>
      </c>
    </row>
    <row r="682" spans="1:5" x14ac:dyDescent="0.2">
      <c r="A682" s="35" t="s">
        <v>2923</v>
      </c>
      <c r="B682" s="35" t="s">
        <v>2924</v>
      </c>
      <c r="C682" s="35">
        <v>8673</v>
      </c>
      <c r="D682" s="30" t="s">
        <v>2925</v>
      </c>
      <c r="E682" s="35" t="s">
        <v>2926</v>
      </c>
    </row>
    <row r="683" spans="1:5" x14ac:dyDescent="0.2">
      <c r="A683" s="36" t="s">
        <v>2927</v>
      </c>
      <c r="B683" s="36" t="s">
        <v>2928</v>
      </c>
      <c r="C683" s="36">
        <v>8674</v>
      </c>
      <c r="D683" s="32" t="s">
        <v>2929</v>
      </c>
      <c r="E683" s="36" t="s">
        <v>2930</v>
      </c>
    </row>
    <row r="684" spans="1:5" x14ac:dyDescent="0.2">
      <c r="A684" s="35" t="s">
        <v>2931</v>
      </c>
      <c r="B684" s="35" t="s">
        <v>2932</v>
      </c>
      <c r="C684" s="35">
        <v>8679</v>
      </c>
      <c r="D684" s="30" t="s">
        <v>2933</v>
      </c>
      <c r="E684" s="35" t="s">
        <v>2934</v>
      </c>
    </row>
    <row r="685" spans="1:5" x14ac:dyDescent="0.2">
      <c r="A685" s="36" t="s">
        <v>2935</v>
      </c>
      <c r="B685" s="36" t="s">
        <v>2936</v>
      </c>
      <c r="C685" s="36">
        <v>8680</v>
      </c>
      <c r="D685" s="32" t="s">
        <v>2937</v>
      </c>
      <c r="E685" s="36" t="s">
        <v>2938</v>
      </c>
    </row>
    <row r="686" spans="1:5" x14ac:dyDescent="0.2">
      <c r="A686" s="35" t="s">
        <v>2939</v>
      </c>
      <c r="B686" s="35" t="s">
        <v>2940</v>
      </c>
      <c r="C686" s="35">
        <v>8681</v>
      </c>
      <c r="D686" s="30" t="s">
        <v>2941</v>
      </c>
      <c r="E686" s="35" t="s">
        <v>2942</v>
      </c>
    </row>
    <row r="687" spans="1:5" x14ac:dyDescent="0.2">
      <c r="A687" s="36" t="s">
        <v>2943</v>
      </c>
      <c r="B687" s="36" t="s">
        <v>2944</v>
      </c>
      <c r="C687" s="36">
        <v>8682</v>
      </c>
      <c r="D687" s="32" t="s">
        <v>2945</v>
      </c>
      <c r="E687" s="36" t="s">
        <v>2946</v>
      </c>
    </row>
    <row r="688" spans="1:5" x14ac:dyDescent="0.2">
      <c r="A688" s="35" t="s">
        <v>2947</v>
      </c>
      <c r="B688" s="35" t="s">
        <v>2948</v>
      </c>
      <c r="C688" s="35">
        <v>8689</v>
      </c>
      <c r="D688" s="30" t="s">
        <v>2949</v>
      </c>
      <c r="E688" s="35" t="s">
        <v>2950</v>
      </c>
    </row>
    <row r="689" spans="1:5" x14ac:dyDescent="0.2">
      <c r="A689" s="36" t="s">
        <v>2951</v>
      </c>
      <c r="B689" s="36" t="s">
        <v>2952</v>
      </c>
      <c r="C689" s="36">
        <v>8690</v>
      </c>
      <c r="D689" s="32" t="s">
        <v>2953</v>
      </c>
      <c r="E689" s="36" t="s">
        <v>2950</v>
      </c>
    </row>
    <row r="690" spans="1:5" x14ac:dyDescent="0.2">
      <c r="A690" s="35" t="s">
        <v>2954</v>
      </c>
      <c r="B690" s="35" t="s">
        <v>2955</v>
      </c>
      <c r="C690" s="35">
        <v>8692</v>
      </c>
      <c r="D690" s="30" t="s">
        <v>2956</v>
      </c>
      <c r="E690" s="35"/>
    </row>
    <row r="691" spans="1:5" x14ac:dyDescent="0.2">
      <c r="A691" s="36" t="s">
        <v>2957</v>
      </c>
      <c r="B691" s="36" t="s">
        <v>2958</v>
      </c>
      <c r="C691" s="36">
        <v>8699</v>
      </c>
      <c r="D691" s="32" t="s">
        <v>2953</v>
      </c>
      <c r="E691" s="36" t="s">
        <v>2722</v>
      </c>
    </row>
    <row r="692" spans="1:5" x14ac:dyDescent="0.2">
      <c r="A692" s="35" t="s">
        <v>2959</v>
      </c>
      <c r="B692" s="35" t="s">
        <v>2960</v>
      </c>
      <c r="C692" s="35">
        <v>8800</v>
      </c>
      <c r="D692" s="30" t="s">
        <v>2961</v>
      </c>
      <c r="E692" s="35" t="s">
        <v>2962</v>
      </c>
    </row>
    <row r="693" spans="1:5" x14ac:dyDescent="0.2">
      <c r="A693" s="36" t="s">
        <v>2963</v>
      </c>
      <c r="B693" s="36" t="s">
        <v>2964</v>
      </c>
      <c r="C693" s="36">
        <v>8810</v>
      </c>
      <c r="D693" s="32" t="s">
        <v>2965</v>
      </c>
      <c r="E693" s="36" t="s">
        <v>2966</v>
      </c>
    </row>
    <row r="694" spans="1:5" x14ac:dyDescent="0.2">
      <c r="A694" s="35" t="s">
        <v>2967</v>
      </c>
      <c r="B694" s="35" t="s">
        <v>2968</v>
      </c>
      <c r="C694" s="35">
        <v>8811</v>
      </c>
      <c r="D694" s="30" t="s">
        <v>2969</v>
      </c>
      <c r="E694" s="35" t="s">
        <v>2970</v>
      </c>
    </row>
    <row r="695" spans="1:5" x14ac:dyDescent="0.2">
      <c r="A695" s="36" t="s">
        <v>2971</v>
      </c>
      <c r="B695" s="36" t="s">
        <v>2972</v>
      </c>
      <c r="C695" s="36">
        <v>8812</v>
      </c>
      <c r="D695" s="32" t="s">
        <v>2973</v>
      </c>
      <c r="E695" s="36" t="s">
        <v>2974</v>
      </c>
    </row>
    <row r="696" spans="1:5" x14ac:dyDescent="0.2">
      <c r="A696" s="35" t="s">
        <v>2975</v>
      </c>
      <c r="B696" s="35" t="s">
        <v>2976</v>
      </c>
      <c r="C696" s="35">
        <v>8813</v>
      </c>
      <c r="D696" s="30" t="s">
        <v>2977</v>
      </c>
      <c r="E696" s="35" t="s">
        <v>2978</v>
      </c>
    </row>
    <row r="697" spans="1:5" x14ac:dyDescent="0.2">
      <c r="A697" s="36" t="s">
        <v>2979</v>
      </c>
      <c r="B697" s="36" t="s">
        <v>2980</v>
      </c>
      <c r="C697" s="36">
        <v>8814</v>
      </c>
      <c r="D697" s="32" t="s">
        <v>2981</v>
      </c>
      <c r="E697" s="36" t="s">
        <v>2982</v>
      </c>
    </row>
    <row r="698" spans="1:5" x14ac:dyDescent="0.2">
      <c r="A698" s="35" t="s">
        <v>2983</v>
      </c>
      <c r="B698" s="35" t="s">
        <v>2984</v>
      </c>
      <c r="C698" s="35">
        <v>8815</v>
      </c>
      <c r="D698" s="30" t="s">
        <v>2985</v>
      </c>
      <c r="E698" s="35" t="s">
        <v>2982</v>
      </c>
    </row>
    <row r="699" spans="1:5" x14ac:dyDescent="0.2">
      <c r="A699" s="36" t="s">
        <v>2986</v>
      </c>
      <c r="B699" s="36" t="s">
        <v>2987</v>
      </c>
      <c r="C699" s="36">
        <v>8816</v>
      </c>
      <c r="D699" s="32" t="s">
        <v>2988</v>
      </c>
      <c r="E699" s="36" t="s">
        <v>2989</v>
      </c>
    </row>
    <row r="700" spans="1:5" x14ac:dyDescent="0.2">
      <c r="A700" s="35" t="s">
        <v>2990</v>
      </c>
      <c r="B700" s="35" t="s">
        <v>2991</v>
      </c>
      <c r="C700" s="35">
        <v>8816</v>
      </c>
      <c r="D700" s="30" t="s">
        <v>2992</v>
      </c>
      <c r="E700" s="35" t="s">
        <v>2989</v>
      </c>
    </row>
    <row r="701" spans="1:5" x14ac:dyDescent="0.2">
      <c r="A701" s="36" t="s">
        <v>2993</v>
      </c>
      <c r="B701" s="36" t="s">
        <v>2994</v>
      </c>
      <c r="C701" s="36">
        <v>8817</v>
      </c>
      <c r="D701" s="32" t="s">
        <v>2995</v>
      </c>
      <c r="E701" s="36" t="s">
        <v>2996</v>
      </c>
    </row>
    <row r="702" spans="1:5" x14ac:dyDescent="0.2">
      <c r="A702" s="35" t="s">
        <v>2997</v>
      </c>
      <c r="B702" s="35" t="s">
        <v>2998</v>
      </c>
      <c r="C702" s="35">
        <v>8818</v>
      </c>
      <c r="D702" s="30" t="s">
        <v>2999</v>
      </c>
      <c r="E702" s="35" t="s">
        <v>3000</v>
      </c>
    </row>
    <row r="703" spans="1:5" x14ac:dyDescent="0.2">
      <c r="A703" s="36" t="s">
        <v>3001</v>
      </c>
      <c r="B703" s="36" t="s">
        <v>3002</v>
      </c>
      <c r="C703" s="36">
        <v>8819</v>
      </c>
      <c r="D703" s="32" t="s">
        <v>3003</v>
      </c>
      <c r="E703" s="36"/>
    </row>
    <row r="704" spans="1:5" x14ac:dyDescent="0.2">
      <c r="A704" s="35" t="s">
        <v>3004</v>
      </c>
      <c r="B704" s="35" t="s">
        <v>3005</v>
      </c>
      <c r="C704" s="35">
        <v>8819</v>
      </c>
      <c r="D704" s="30" t="s">
        <v>3006</v>
      </c>
      <c r="E704" s="35"/>
    </row>
    <row r="705" spans="1:5" x14ac:dyDescent="0.2">
      <c r="A705" s="36" t="s">
        <v>3007</v>
      </c>
      <c r="B705" s="36" t="s">
        <v>3008</v>
      </c>
      <c r="C705" s="36">
        <v>8819</v>
      </c>
      <c r="D705" s="32" t="s">
        <v>3009</v>
      </c>
      <c r="E705" s="36" t="s">
        <v>3010</v>
      </c>
    </row>
    <row r="706" spans="1:5" x14ac:dyDescent="0.2">
      <c r="A706" s="35" t="s">
        <v>3011</v>
      </c>
      <c r="B706" s="35" t="s">
        <v>3012</v>
      </c>
      <c r="C706" s="35">
        <v>8820</v>
      </c>
      <c r="D706" s="30" t="s">
        <v>3013</v>
      </c>
      <c r="E706" s="35" t="s">
        <v>3014</v>
      </c>
    </row>
    <row r="707" spans="1:5" x14ac:dyDescent="0.2">
      <c r="A707" s="36" t="s">
        <v>3015</v>
      </c>
      <c r="B707" s="36" t="s">
        <v>3016</v>
      </c>
      <c r="C707" s="36">
        <v>8821</v>
      </c>
      <c r="D707" s="32" t="s">
        <v>3017</v>
      </c>
      <c r="E707" s="36" t="s">
        <v>3018</v>
      </c>
    </row>
    <row r="708" spans="1:5" x14ac:dyDescent="0.2">
      <c r="A708" s="35" t="s">
        <v>3019</v>
      </c>
      <c r="B708" s="35" t="s">
        <v>3020</v>
      </c>
      <c r="C708" s="35">
        <v>8822</v>
      </c>
      <c r="D708" s="30" t="s">
        <v>3021</v>
      </c>
      <c r="E708" s="35" t="s">
        <v>539</v>
      </c>
    </row>
    <row r="709" spans="1:5" x14ac:dyDescent="0.2">
      <c r="A709" s="36" t="s">
        <v>3022</v>
      </c>
      <c r="B709" s="36" t="s">
        <v>3023</v>
      </c>
      <c r="C709" s="36">
        <v>8823</v>
      </c>
      <c r="D709" s="32" t="s">
        <v>3024</v>
      </c>
      <c r="E709" s="36" t="s">
        <v>3025</v>
      </c>
    </row>
    <row r="710" spans="1:5" x14ac:dyDescent="0.2">
      <c r="A710" s="35" t="s">
        <v>3026</v>
      </c>
      <c r="B710" s="35" t="s">
        <v>3027</v>
      </c>
      <c r="C710" s="35">
        <v>8829</v>
      </c>
      <c r="D710" s="30" t="s">
        <v>3028</v>
      </c>
      <c r="E710" s="35" t="s">
        <v>597</v>
      </c>
    </row>
    <row r="711" spans="1:5" x14ac:dyDescent="0.2">
      <c r="A711" s="36" t="s">
        <v>3029</v>
      </c>
      <c r="B711" s="36" t="s">
        <v>3030</v>
      </c>
      <c r="C711" s="36">
        <v>8830</v>
      </c>
      <c r="D711" s="32" t="s">
        <v>3031</v>
      </c>
      <c r="E711" s="36" t="s">
        <v>3032</v>
      </c>
    </row>
    <row r="712" spans="1:5" x14ac:dyDescent="0.2">
      <c r="A712" s="35" t="s">
        <v>3033</v>
      </c>
      <c r="B712" s="35" t="s">
        <v>3034</v>
      </c>
      <c r="C712" s="35">
        <v>8836</v>
      </c>
      <c r="D712" s="30" t="s">
        <v>3035</v>
      </c>
      <c r="E712" s="35" t="s">
        <v>3036</v>
      </c>
    </row>
    <row r="713" spans="1:5" x14ac:dyDescent="0.2">
      <c r="A713" s="36" t="s">
        <v>3037</v>
      </c>
      <c r="B713" s="36" t="s">
        <v>3038</v>
      </c>
      <c r="C713" s="36">
        <v>8839</v>
      </c>
      <c r="D713" s="32" t="s">
        <v>3039</v>
      </c>
      <c r="E713" s="36" t="s">
        <v>3040</v>
      </c>
    </row>
    <row r="714" spans="1:5" x14ac:dyDescent="0.2">
      <c r="A714" s="35" t="s">
        <v>3041</v>
      </c>
      <c r="B714" s="35" t="s">
        <v>3042</v>
      </c>
      <c r="C714" s="35">
        <v>8840</v>
      </c>
      <c r="D714" s="30" t="s">
        <v>3043</v>
      </c>
      <c r="E714" s="35" t="s">
        <v>3043</v>
      </c>
    </row>
    <row r="715" spans="1:5" x14ac:dyDescent="0.2">
      <c r="A715" s="36" t="s">
        <v>3044</v>
      </c>
      <c r="B715" s="36" t="s">
        <v>3045</v>
      </c>
      <c r="C715" s="36">
        <v>8844</v>
      </c>
      <c r="D715" s="32" t="s">
        <v>3046</v>
      </c>
      <c r="E715" s="36" t="s">
        <v>3047</v>
      </c>
    </row>
    <row r="716" spans="1:5" x14ac:dyDescent="0.2">
      <c r="A716" s="35" t="s">
        <v>3048</v>
      </c>
      <c r="B716" s="35" t="s">
        <v>3049</v>
      </c>
      <c r="C716" s="35">
        <v>8850</v>
      </c>
      <c r="D716" s="30" t="s">
        <v>3050</v>
      </c>
      <c r="E716" s="35" t="s">
        <v>3051</v>
      </c>
    </row>
    <row r="717" spans="1:5" x14ac:dyDescent="0.2">
      <c r="A717" s="36" t="s">
        <v>3052</v>
      </c>
      <c r="B717" s="36" t="s">
        <v>3053</v>
      </c>
      <c r="C717" s="36">
        <v>8860</v>
      </c>
      <c r="D717" s="32" t="s">
        <v>3054</v>
      </c>
      <c r="E717" s="36" t="s">
        <v>3055</v>
      </c>
    </row>
    <row r="718" spans="1:5" x14ac:dyDescent="0.2">
      <c r="A718" s="35" t="s">
        <v>3056</v>
      </c>
      <c r="B718" s="35" t="s">
        <v>3057</v>
      </c>
      <c r="C718" s="35">
        <v>8870</v>
      </c>
      <c r="D718" s="30" t="s">
        <v>3058</v>
      </c>
      <c r="E718" s="35" t="s">
        <v>3059</v>
      </c>
    </row>
    <row r="719" spans="1:5" x14ac:dyDescent="0.2">
      <c r="A719" s="36" t="s">
        <v>3060</v>
      </c>
      <c r="B719" s="36" t="s">
        <v>3061</v>
      </c>
      <c r="C719" s="36">
        <v>8871</v>
      </c>
      <c r="D719" s="32" t="s">
        <v>3062</v>
      </c>
      <c r="E719" s="36" t="s">
        <v>3063</v>
      </c>
    </row>
    <row r="720" spans="1:5" x14ac:dyDescent="0.2">
      <c r="A720" s="35" t="s">
        <v>3064</v>
      </c>
      <c r="B720" s="35" t="s">
        <v>3065</v>
      </c>
      <c r="C720" s="35">
        <v>8872</v>
      </c>
      <c r="D720" s="30" t="s">
        <v>3066</v>
      </c>
      <c r="E720" s="35" t="s">
        <v>3067</v>
      </c>
    </row>
    <row r="721" spans="1:5" x14ac:dyDescent="0.2">
      <c r="A721" s="36" t="s">
        <v>3068</v>
      </c>
      <c r="B721" s="36" t="s">
        <v>3069</v>
      </c>
      <c r="C721" s="36">
        <v>8873</v>
      </c>
      <c r="D721" s="32" t="s">
        <v>1967</v>
      </c>
      <c r="E721" s="36" t="s">
        <v>1968</v>
      </c>
    </row>
    <row r="722" spans="1:5" x14ac:dyDescent="0.2">
      <c r="A722" s="35" t="s">
        <v>3070</v>
      </c>
      <c r="B722" s="35" t="s">
        <v>3071</v>
      </c>
      <c r="C722" s="35">
        <v>8874</v>
      </c>
      <c r="D722" s="30" t="s">
        <v>3072</v>
      </c>
      <c r="E722" s="35" t="s">
        <v>3073</v>
      </c>
    </row>
    <row r="723" spans="1:5" x14ac:dyDescent="0.2">
      <c r="A723" s="36" t="s">
        <v>3074</v>
      </c>
      <c r="B723" s="36" t="s">
        <v>3075</v>
      </c>
      <c r="C723" s="36">
        <v>8875</v>
      </c>
      <c r="D723" s="32" t="s">
        <v>3076</v>
      </c>
      <c r="E723" s="36" t="s">
        <v>3077</v>
      </c>
    </row>
    <row r="724" spans="1:5" x14ac:dyDescent="0.2">
      <c r="A724" s="35" t="s">
        <v>3078</v>
      </c>
      <c r="B724" s="35" t="s">
        <v>3079</v>
      </c>
      <c r="C724" s="35">
        <v>8876</v>
      </c>
      <c r="D724" s="30" t="s">
        <v>3080</v>
      </c>
      <c r="E724" s="35" t="s">
        <v>3081</v>
      </c>
    </row>
    <row r="725" spans="1:5" x14ac:dyDescent="0.2">
      <c r="A725" s="36" t="s">
        <v>3082</v>
      </c>
      <c r="B725" s="36" t="s">
        <v>3083</v>
      </c>
      <c r="C725" s="36">
        <v>8877</v>
      </c>
      <c r="D725" s="32" t="s">
        <v>3084</v>
      </c>
      <c r="E725" s="36" t="s">
        <v>3085</v>
      </c>
    </row>
    <row r="726" spans="1:5" x14ac:dyDescent="0.2">
      <c r="A726" s="35" t="s">
        <v>3086</v>
      </c>
      <c r="B726" s="35" t="s">
        <v>3087</v>
      </c>
      <c r="C726" s="35">
        <v>8878</v>
      </c>
      <c r="D726" s="30" t="s">
        <v>588</v>
      </c>
      <c r="E726" s="35" t="s">
        <v>2143</v>
      </c>
    </row>
    <row r="727" spans="1:5" x14ac:dyDescent="0.2">
      <c r="A727" s="36" t="s">
        <v>3088</v>
      </c>
      <c r="B727" s="36" t="s">
        <v>3089</v>
      </c>
      <c r="C727" s="36">
        <v>8879</v>
      </c>
      <c r="D727" s="32" t="s">
        <v>3090</v>
      </c>
      <c r="E727" s="36" t="s">
        <v>3091</v>
      </c>
    </row>
    <row r="728" spans="1:5" x14ac:dyDescent="0.2">
      <c r="A728" s="35" t="s">
        <v>3092</v>
      </c>
      <c r="B728" s="35" t="s">
        <v>3093</v>
      </c>
      <c r="C728" s="35">
        <v>8880</v>
      </c>
      <c r="D728" s="30" t="s">
        <v>3094</v>
      </c>
      <c r="E728" s="35" t="s">
        <v>3095</v>
      </c>
    </row>
    <row r="729" spans="1:5" x14ac:dyDescent="0.2">
      <c r="A729" s="36" t="s">
        <v>3096</v>
      </c>
      <c r="B729" s="36" t="s">
        <v>3097</v>
      </c>
      <c r="C729" s="36">
        <v>8881</v>
      </c>
      <c r="D729" s="32" t="s">
        <v>3098</v>
      </c>
      <c r="E729" s="36" t="s">
        <v>3099</v>
      </c>
    </row>
    <row r="730" spans="1:5" x14ac:dyDescent="0.2">
      <c r="A730" s="35" t="s">
        <v>3100</v>
      </c>
      <c r="B730" s="35" t="s">
        <v>3101</v>
      </c>
      <c r="C730" s="35">
        <v>8882</v>
      </c>
      <c r="D730" s="30" t="s">
        <v>3102</v>
      </c>
      <c r="E730" s="35" t="s">
        <v>3103</v>
      </c>
    </row>
    <row r="731" spans="1:5" x14ac:dyDescent="0.2">
      <c r="A731" s="36" t="s">
        <v>3104</v>
      </c>
      <c r="B731" s="36" t="s">
        <v>3105</v>
      </c>
      <c r="C731" s="36">
        <v>8883</v>
      </c>
      <c r="D731" s="32" t="s">
        <v>3106</v>
      </c>
      <c r="E731" s="36" t="s">
        <v>3107</v>
      </c>
    </row>
    <row r="732" spans="1:5" x14ac:dyDescent="0.2">
      <c r="A732" s="35" t="s">
        <v>3108</v>
      </c>
      <c r="B732" s="35" t="s">
        <v>3109</v>
      </c>
      <c r="C732" s="35">
        <v>8884</v>
      </c>
      <c r="D732" s="30" t="s">
        <v>3110</v>
      </c>
      <c r="E732" s="35" t="s">
        <v>3111</v>
      </c>
    </row>
    <row r="733" spans="1:5" x14ac:dyDescent="0.2">
      <c r="A733" s="36" t="s">
        <v>3112</v>
      </c>
      <c r="B733" s="36" t="s">
        <v>3113</v>
      </c>
      <c r="C733" s="36">
        <v>8885</v>
      </c>
      <c r="D733" s="32" t="s">
        <v>3114</v>
      </c>
      <c r="E733" s="36" t="s">
        <v>3115</v>
      </c>
    </row>
    <row r="734" spans="1:5" x14ac:dyDescent="0.2">
      <c r="A734" s="35" t="s">
        <v>3116</v>
      </c>
      <c r="B734" s="35" t="s">
        <v>3117</v>
      </c>
      <c r="C734" s="35">
        <v>8889</v>
      </c>
      <c r="D734" s="30" t="s">
        <v>3118</v>
      </c>
      <c r="E734" s="35" t="s">
        <v>3119</v>
      </c>
    </row>
    <row r="735" spans="1:5" x14ac:dyDescent="0.2">
      <c r="A735" s="36" t="s">
        <v>3120</v>
      </c>
      <c r="B735" s="36" t="s">
        <v>3121</v>
      </c>
      <c r="C735" s="36">
        <v>8890</v>
      </c>
      <c r="D735" s="32" t="s">
        <v>3122</v>
      </c>
      <c r="E735" s="36" t="s">
        <v>3123</v>
      </c>
    </row>
    <row r="736" spans="1:5" x14ac:dyDescent="0.2">
      <c r="A736" s="35" t="s">
        <v>3124</v>
      </c>
      <c r="B736" s="35" t="s">
        <v>3125</v>
      </c>
      <c r="C736" s="35">
        <v>8891</v>
      </c>
      <c r="D736" s="30" t="s">
        <v>3126</v>
      </c>
      <c r="E736" s="35" t="s">
        <v>3127</v>
      </c>
    </row>
    <row r="737" spans="1:5" x14ac:dyDescent="0.2">
      <c r="A737" s="36" t="s">
        <v>3128</v>
      </c>
      <c r="B737" s="36" t="s">
        <v>3129</v>
      </c>
      <c r="C737" s="36">
        <v>8892</v>
      </c>
      <c r="D737" s="32" t="s">
        <v>3130</v>
      </c>
      <c r="E737" s="36" t="s">
        <v>3131</v>
      </c>
    </row>
    <row r="738" spans="1:5" x14ac:dyDescent="0.2">
      <c r="A738" s="35" t="s">
        <v>3132</v>
      </c>
      <c r="B738" s="35" t="s">
        <v>3133</v>
      </c>
      <c r="C738" s="35">
        <v>8893</v>
      </c>
      <c r="D738" s="30" t="s">
        <v>3134</v>
      </c>
      <c r="E738" s="35" t="s">
        <v>3135</v>
      </c>
    </row>
    <row r="739" spans="1:5" x14ac:dyDescent="0.2">
      <c r="A739" s="36" t="s">
        <v>3136</v>
      </c>
      <c r="B739" s="36" t="s">
        <v>3137</v>
      </c>
      <c r="C739" s="36">
        <v>8894</v>
      </c>
      <c r="D739" s="32" t="s">
        <v>3138</v>
      </c>
      <c r="E739" s="36" t="s">
        <v>3139</v>
      </c>
    </row>
    <row r="740" spans="1:5" x14ac:dyDescent="0.2">
      <c r="A740" s="35" t="s">
        <v>3140</v>
      </c>
      <c r="B740" s="35" t="s">
        <v>3141</v>
      </c>
      <c r="C740" s="35">
        <v>8895</v>
      </c>
      <c r="D740" s="30" t="s">
        <v>3142</v>
      </c>
      <c r="E740" s="35" t="s">
        <v>3143</v>
      </c>
    </row>
    <row r="741" spans="1:5" x14ac:dyDescent="0.2">
      <c r="A741" s="36" t="s">
        <v>3144</v>
      </c>
      <c r="B741" s="36" t="s">
        <v>3145</v>
      </c>
      <c r="C741" s="36">
        <v>8896</v>
      </c>
      <c r="D741" s="32" t="s">
        <v>3146</v>
      </c>
      <c r="E741" s="36" t="s">
        <v>3147</v>
      </c>
    </row>
    <row r="742" spans="1:5" x14ac:dyDescent="0.2">
      <c r="A742" s="35" t="s">
        <v>3148</v>
      </c>
      <c r="B742" s="35" t="s">
        <v>3149</v>
      </c>
      <c r="C742" s="35">
        <v>8897</v>
      </c>
      <c r="D742" s="30" t="s">
        <v>3150</v>
      </c>
      <c r="E742" s="35" t="s">
        <v>3151</v>
      </c>
    </row>
    <row r="743" spans="1:5" x14ac:dyDescent="0.2">
      <c r="A743" s="36" t="s">
        <v>3152</v>
      </c>
      <c r="B743" s="36" t="s">
        <v>3153</v>
      </c>
      <c r="C743" s="36">
        <v>8898</v>
      </c>
      <c r="D743" s="32" t="s">
        <v>3154</v>
      </c>
      <c r="E743" s="36"/>
    </row>
    <row r="744" spans="1:5" x14ac:dyDescent="0.2">
      <c r="A744" s="35" t="s">
        <v>3155</v>
      </c>
      <c r="B744" s="35" t="s">
        <v>3156</v>
      </c>
      <c r="C744" s="35">
        <v>8899</v>
      </c>
      <c r="D744" s="30" t="s">
        <v>3157</v>
      </c>
      <c r="E744" s="35" t="s">
        <v>3158</v>
      </c>
    </row>
    <row r="745" spans="1:5" x14ac:dyDescent="0.2">
      <c r="A745" s="36" t="s">
        <v>3159</v>
      </c>
      <c r="B745" s="36" t="s">
        <v>3160</v>
      </c>
      <c r="C745" s="36">
        <v>8900</v>
      </c>
      <c r="D745" s="32" t="s">
        <v>3161</v>
      </c>
      <c r="E745" s="36" t="s">
        <v>3162</v>
      </c>
    </row>
    <row r="746" spans="1:5" x14ac:dyDescent="0.2">
      <c r="A746" s="35" t="s">
        <v>3163</v>
      </c>
      <c r="B746" s="35" t="s">
        <v>3164</v>
      </c>
      <c r="C746" s="35">
        <v>8910</v>
      </c>
      <c r="D746" s="30" t="s">
        <v>3165</v>
      </c>
      <c r="E746" s="35" t="s">
        <v>3166</v>
      </c>
    </row>
    <row r="747" spans="1:5" x14ac:dyDescent="0.2">
      <c r="A747" s="36" t="s">
        <v>3167</v>
      </c>
      <c r="B747" s="36" t="s">
        <v>3168</v>
      </c>
      <c r="C747" s="36">
        <v>8911</v>
      </c>
      <c r="D747" s="32" t="s">
        <v>3169</v>
      </c>
      <c r="E747" s="36" t="s">
        <v>3170</v>
      </c>
    </row>
    <row r="748" spans="1:5" x14ac:dyDescent="0.2">
      <c r="A748" s="35" t="s">
        <v>3171</v>
      </c>
      <c r="B748" s="35" t="s">
        <v>3172</v>
      </c>
      <c r="C748" s="35">
        <v>8912</v>
      </c>
      <c r="D748" s="30" t="s">
        <v>3173</v>
      </c>
      <c r="E748" s="35" t="s">
        <v>3174</v>
      </c>
    </row>
    <row r="749" spans="1:5" x14ac:dyDescent="0.2">
      <c r="A749" s="36" t="s">
        <v>3175</v>
      </c>
      <c r="B749" s="36" t="s">
        <v>3176</v>
      </c>
      <c r="C749" s="36">
        <v>8913</v>
      </c>
      <c r="D749" s="32" t="s">
        <v>3177</v>
      </c>
      <c r="E749" s="36" t="s">
        <v>3178</v>
      </c>
    </row>
    <row r="750" spans="1:5" x14ac:dyDescent="0.2">
      <c r="A750" s="35" t="s">
        <v>3179</v>
      </c>
      <c r="B750" s="35" t="s">
        <v>3180</v>
      </c>
      <c r="C750" s="35">
        <v>8940</v>
      </c>
      <c r="D750" s="30" t="s">
        <v>3181</v>
      </c>
      <c r="E750" s="35" t="s">
        <v>3182</v>
      </c>
    </row>
    <row r="751" spans="1:5" x14ac:dyDescent="0.2">
      <c r="A751" s="36" t="s">
        <v>3183</v>
      </c>
      <c r="B751" s="36" t="s">
        <v>3184</v>
      </c>
      <c r="C751" s="36">
        <v>8941</v>
      </c>
      <c r="D751" s="32" t="s">
        <v>3185</v>
      </c>
      <c r="E751" s="36" t="s">
        <v>3186</v>
      </c>
    </row>
    <row r="752" spans="1:5" x14ac:dyDescent="0.2">
      <c r="A752" s="35" t="s">
        <v>3187</v>
      </c>
      <c r="B752" s="35" t="s">
        <v>3188</v>
      </c>
      <c r="C752" s="35">
        <v>8949</v>
      </c>
      <c r="D752" s="30" t="s">
        <v>3189</v>
      </c>
      <c r="E752" s="35" t="s">
        <v>3190</v>
      </c>
    </row>
    <row r="753" spans="1:5" x14ac:dyDescent="0.2">
      <c r="A753" s="36" t="s">
        <v>3191</v>
      </c>
      <c r="B753" s="36" t="s">
        <v>3192</v>
      </c>
      <c r="C753" s="36">
        <v>8980</v>
      </c>
      <c r="D753" s="32" t="s">
        <v>3193</v>
      </c>
      <c r="E753" s="36" t="s">
        <v>3194</v>
      </c>
    </row>
    <row r="754" spans="1:5" x14ac:dyDescent="0.2">
      <c r="A754" s="35" t="s">
        <v>3195</v>
      </c>
      <c r="B754" s="35" t="s">
        <v>3196</v>
      </c>
      <c r="C754" s="35">
        <v>8981</v>
      </c>
      <c r="D754" s="30" t="s">
        <v>3197</v>
      </c>
      <c r="E754" s="35" t="s">
        <v>2705</v>
      </c>
    </row>
    <row r="755" spans="1:5" x14ac:dyDescent="0.2">
      <c r="A755" s="36" t="s">
        <v>3198</v>
      </c>
      <c r="B755" s="36" t="s">
        <v>3199</v>
      </c>
      <c r="C755" s="36">
        <v>8982</v>
      </c>
      <c r="D755" s="32" t="s">
        <v>3200</v>
      </c>
      <c r="E755" s="36" t="s">
        <v>2694</v>
      </c>
    </row>
    <row r="756" spans="1:5" x14ac:dyDescent="0.2">
      <c r="A756" s="35" t="s">
        <v>3201</v>
      </c>
      <c r="B756" s="35" t="s">
        <v>3202</v>
      </c>
      <c r="C756" s="35">
        <v>8989</v>
      </c>
      <c r="D756" s="30" t="s">
        <v>3203</v>
      </c>
      <c r="E756" s="35" t="s">
        <v>3204</v>
      </c>
    </row>
    <row r="757" spans="1:5" x14ac:dyDescent="0.2">
      <c r="A757" s="36" t="s">
        <v>3205</v>
      </c>
      <c r="B757" s="36" t="s">
        <v>3206</v>
      </c>
      <c r="C757" s="36">
        <v>9110</v>
      </c>
      <c r="D757" s="32" t="s">
        <v>3207</v>
      </c>
      <c r="E757" s="36" t="s">
        <v>3208</v>
      </c>
    </row>
    <row r="758" spans="1:5" x14ac:dyDescent="0.2">
      <c r="A758" s="35" t="s">
        <v>3209</v>
      </c>
      <c r="B758" s="35" t="s">
        <v>3210</v>
      </c>
      <c r="C758" s="35">
        <v>9120</v>
      </c>
      <c r="D758" s="30" t="s">
        <v>3211</v>
      </c>
      <c r="E758" s="35" t="s">
        <v>3212</v>
      </c>
    </row>
    <row r="759" spans="1:5" x14ac:dyDescent="0.2">
      <c r="A759" s="36" t="s">
        <v>3213</v>
      </c>
      <c r="B759" s="36" t="s">
        <v>3214</v>
      </c>
      <c r="C759" s="36">
        <v>9121</v>
      </c>
      <c r="D759" s="32" t="s">
        <v>3215</v>
      </c>
      <c r="E759" s="36" t="s">
        <v>3216</v>
      </c>
    </row>
    <row r="760" spans="1:5" x14ac:dyDescent="0.2">
      <c r="A760" s="35" t="s">
        <v>3217</v>
      </c>
      <c r="B760" s="35" t="s">
        <v>3218</v>
      </c>
      <c r="C760" s="35">
        <v>9130</v>
      </c>
      <c r="D760" s="30" t="s">
        <v>3219</v>
      </c>
      <c r="E760" s="35" t="s">
        <v>3220</v>
      </c>
    </row>
    <row r="761" spans="1:5" x14ac:dyDescent="0.2">
      <c r="A761" s="36" t="s">
        <v>3221</v>
      </c>
      <c r="B761" s="36" t="s">
        <v>3222</v>
      </c>
      <c r="C761" s="36">
        <v>9131</v>
      </c>
      <c r="D761" s="32" t="s">
        <v>3215</v>
      </c>
      <c r="E761" s="36" t="s">
        <v>3216</v>
      </c>
    </row>
    <row r="762" spans="1:5" x14ac:dyDescent="0.2">
      <c r="A762" s="35" t="s">
        <v>3223</v>
      </c>
      <c r="B762" s="35" t="s">
        <v>3224</v>
      </c>
      <c r="C762" s="35">
        <v>9140</v>
      </c>
      <c r="D762" s="30" t="s">
        <v>3225</v>
      </c>
      <c r="E762" s="35" t="s">
        <v>3226</v>
      </c>
    </row>
    <row r="763" spans="1:5" x14ac:dyDescent="0.2">
      <c r="A763" s="36" t="s">
        <v>3227</v>
      </c>
      <c r="B763" s="36" t="s">
        <v>3228</v>
      </c>
      <c r="C763" s="36">
        <v>9141</v>
      </c>
      <c r="D763" s="32" t="s">
        <v>3229</v>
      </c>
      <c r="E763" s="36" t="s">
        <v>3230</v>
      </c>
    </row>
    <row r="764" spans="1:5" x14ac:dyDescent="0.2">
      <c r="A764" s="35" t="s">
        <v>3231</v>
      </c>
      <c r="B764" s="35" t="s">
        <v>3232</v>
      </c>
      <c r="C764" s="35">
        <v>9150</v>
      </c>
      <c r="D764" s="30" t="s">
        <v>3233</v>
      </c>
      <c r="E764" s="35" t="s">
        <v>3234</v>
      </c>
    </row>
    <row r="765" spans="1:5" x14ac:dyDescent="0.2">
      <c r="A765" s="36" t="s">
        <v>3235</v>
      </c>
      <c r="B765" s="36" t="s">
        <v>3236</v>
      </c>
      <c r="C765" s="36">
        <v>9159</v>
      </c>
      <c r="D765" s="32" t="s">
        <v>3237</v>
      </c>
      <c r="E765" s="36" t="s">
        <v>3238</v>
      </c>
    </row>
    <row r="766" spans="1:5" x14ac:dyDescent="0.2">
      <c r="A766" s="35" t="s">
        <v>3239</v>
      </c>
      <c r="B766" s="35" t="s">
        <v>3240</v>
      </c>
      <c r="C766" s="35">
        <v>9160</v>
      </c>
      <c r="D766" s="30" t="s">
        <v>3241</v>
      </c>
      <c r="E766" s="35" t="s">
        <v>3242</v>
      </c>
    </row>
    <row r="767" spans="1:5" x14ac:dyDescent="0.2">
      <c r="A767" s="36" t="s">
        <v>3243</v>
      </c>
      <c r="B767" s="36" t="s">
        <v>3244</v>
      </c>
      <c r="C767" s="36">
        <v>9161</v>
      </c>
      <c r="D767" s="32" t="s">
        <v>3245</v>
      </c>
      <c r="E767" s="36" t="s">
        <v>3246</v>
      </c>
    </row>
    <row r="768" spans="1:5" x14ac:dyDescent="0.2">
      <c r="A768" s="35" t="s">
        <v>3247</v>
      </c>
      <c r="B768" s="35" t="s">
        <v>3248</v>
      </c>
      <c r="C768" s="35">
        <v>9162</v>
      </c>
      <c r="D768" s="30" t="s">
        <v>3249</v>
      </c>
      <c r="E768" s="35" t="s">
        <v>3250</v>
      </c>
    </row>
    <row r="769" spans="1:5" x14ac:dyDescent="0.2">
      <c r="A769" s="36" t="s">
        <v>3251</v>
      </c>
      <c r="B769" s="36" t="s">
        <v>3252</v>
      </c>
      <c r="C769" s="36">
        <v>9163</v>
      </c>
      <c r="D769" s="32" t="s">
        <v>3253</v>
      </c>
      <c r="E769" s="36" t="s">
        <v>3254</v>
      </c>
    </row>
    <row r="770" spans="1:5" x14ac:dyDescent="0.2">
      <c r="A770" s="35" t="s">
        <v>3255</v>
      </c>
      <c r="B770" s="35" t="s">
        <v>3256</v>
      </c>
      <c r="C770" s="35">
        <v>9165</v>
      </c>
      <c r="D770" s="30" t="s">
        <v>3257</v>
      </c>
      <c r="E770" s="35" t="s">
        <v>3258</v>
      </c>
    </row>
    <row r="771" spans="1:5" x14ac:dyDescent="0.2">
      <c r="A771" s="36" t="s">
        <v>3259</v>
      </c>
      <c r="B771" s="36" t="s">
        <v>3260</v>
      </c>
      <c r="C771" s="36">
        <v>9167</v>
      </c>
      <c r="D771" s="32" t="s">
        <v>3261</v>
      </c>
      <c r="E771" s="36" t="s">
        <v>3262</v>
      </c>
    </row>
    <row r="772" spans="1:5" x14ac:dyDescent="0.2">
      <c r="A772" s="35" t="s">
        <v>3263</v>
      </c>
      <c r="B772" s="35" t="s">
        <v>3264</v>
      </c>
      <c r="C772" s="35">
        <v>9170</v>
      </c>
      <c r="D772" s="30" t="s">
        <v>3265</v>
      </c>
      <c r="E772" s="35" t="s">
        <v>3266</v>
      </c>
    </row>
    <row r="773" spans="1:5" x14ac:dyDescent="0.2">
      <c r="A773" s="36" t="s">
        <v>3267</v>
      </c>
      <c r="B773" s="36" t="s">
        <v>3268</v>
      </c>
      <c r="C773" s="36">
        <v>9199</v>
      </c>
      <c r="D773" s="32" t="s">
        <v>3269</v>
      </c>
      <c r="E773" s="36" t="s">
        <v>3270</v>
      </c>
    </row>
    <row r="774" spans="1:5" x14ac:dyDescent="0.2">
      <c r="A774" s="35" t="s">
        <v>3271</v>
      </c>
      <c r="B774" s="35" t="s">
        <v>3272</v>
      </c>
      <c r="C774" s="35">
        <v>9210</v>
      </c>
      <c r="D774" s="30" t="s">
        <v>3273</v>
      </c>
      <c r="E774" s="35" t="s">
        <v>3274</v>
      </c>
    </row>
    <row r="775" spans="1:5" x14ac:dyDescent="0.2">
      <c r="A775" s="36" t="s">
        <v>3275</v>
      </c>
      <c r="B775" s="36" t="s">
        <v>3276</v>
      </c>
      <c r="C775" s="36">
        <v>9220</v>
      </c>
      <c r="D775" s="32" t="s">
        <v>3277</v>
      </c>
      <c r="E775" s="36" t="s">
        <v>3278</v>
      </c>
    </row>
    <row r="776" spans="1:5" x14ac:dyDescent="0.2">
      <c r="A776" s="35" t="s">
        <v>3279</v>
      </c>
      <c r="B776" s="35" t="s">
        <v>3280</v>
      </c>
      <c r="C776" s="35">
        <v>9300</v>
      </c>
      <c r="D776" s="30" t="s">
        <v>3281</v>
      </c>
      <c r="E776" s="35" t="s">
        <v>3166</v>
      </c>
    </row>
    <row r="777" spans="1:5" x14ac:dyDescent="0.2">
      <c r="A777" s="36" t="s">
        <v>3282</v>
      </c>
      <c r="B777" s="36" t="s">
        <v>3283</v>
      </c>
      <c r="C777" s="36">
        <v>9310</v>
      </c>
      <c r="D777" s="32" t="s">
        <v>3284</v>
      </c>
      <c r="E777" s="36" t="s">
        <v>2057</v>
      </c>
    </row>
    <row r="778" spans="1:5" x14ac:dyDescent="0.2">
      <c r="A778" s="35" t="s">
        <v>3285</v>
      </c>
      <c r="B778" s="35" t="s">
        <v>3286</v>
      </c>
      <c r="C778" s="35">
        <v>9320</v>
      </c>
      <c r="D778" s="30" t="s">
        <v>3287</v>
      </c>
      <c r="E778" s="35" t="s">
        <v>2075</v>
      </c>
    </row>
    <row r="779" spans="1:5" x14ac:dyDescent="0.2">
      <c r="A779" s="36" t="s">
        <v>3288</v>
      </c>
      <c r="B779" s="36" t="s">
        <v>3289</v>
      </c>
      <c r="C779" s="36">
        <v>9326</v>
      </c>
      <c r="D779" s="32" t="s">
        <v>3290</v>
      </c>
      <c r="E779" s="36" t="s">
        <v>3291</v>
      </c>
    </row>
    <row r="780" spans="1:5" x14ac:dyDescent="0.2">
      <c r="A780" s="35" t="s">
        <v>3292</v>
      </c>
      <c r="B780" s="35" t="s">
        <v>3293</v>
      </c>
      <c r="C780" s="35">
        <v>9330</v>
      </c>
      <c r="D780" s="30" t="s">
        <v>3294</v>
      </c>
      <c r="E780" s="35" t="s">
        <v>3295</v>
      </c>
    </row>
    <row r="781" spans="1:5" x14ac:dyDescent="0.2">
      <c r="A781" s="36" t="s">
        <v>3296</v>
      </c>
      <c r="B781" s="36" t="s">
        <v>3297</v>
      </c>
      <c r="C781" s="36">
        <v>9336</v>
      </c>
      <c r="D781" s="32" t="s">
        <v>3298</v>
      </c>
      <c r="E781" s="36" t="s">
        <v>3291</v>
      </c>
    </row>
    <row r="782" spans="1:5" x14ac:dyDescent="0.2">
      <c r="A782" s="35" t="s">
        <v>3299</v>
      </c>
      <c r="B782" s="35" t="s">
        <v>3300</v>
      </c>
      <c r="C782" s="35">
        <v>9340</v>
      </c>
      <c r="D782" s="30" t="s">
        <v>3301</v>
      </c>
      <c r="E782" s="35" t="s">
        <v>2610</v>
      </c>
    </row>
    <row r="783" spans="1:5" x14ac:dyDescent="0.2">
      <c r="A783" s="36" t="s">
        <v>3302</v>
      </c>
      <c r="B783" s="36" t="s">
        <v>3303</v>
      </c>
      <c r="C783" s="36">
        <v>9346</v>
      </c>
      <c r="D783" s="32" t="s">
        <v>3304</v>
      </c>
      <c r="E783" s="36" t="s">
        <v>3291</v>
      </c>
    </row>
    <row r="784" spans="1:5" x14ac:dyDescent="0.2">
      <c r="A784" s="35" t="s">
        <v>3305</v>
      </c>
      <c r="B784" s="35" t="s">
        <v>3306</v>
      </c>
      <c r="C784" s="35">
        <v>9350</v>
      </c>
      <c r="D784" s="30" t="s">
        <v>3307</v>
      </c>
      <c r="E784" s="35" t="s">
        <v>3308</v>
      </c>
    </row>
    <row r="785" spans="1:5" x14ac:dyDescent="0.2">
      <c r="A785" s="36" t="s">
        <v>3309</v>
      </c>
      <c r="B785" s="36" t="s">
        <v>3310</v>
      </c>
      <c r="C785" s="36">
        <v>9360</v>
      </c>
      <c r="D785" s="32" t="s">
        <v>3311</v>
      </c>
      <c r="E785" s="36" t="s">
        <v>3312</v>
      </c>
    </row>
    <row r="786" spans="1:5" x14ac:dyDescent="0.2">
      <c r="A786" s="35" t="s">
        <v>3313</v>
      </c>
      <c r="B786" s="35" t="s">
        <v>3314</v>
      </c>
      <c r="C786" s="35">
        <v>9400</v>
      </c>
      <c r="D786" s="30" t="s">
        <v>3315</v>
      </c>
      <c r="E786" s="35" t="s">
        <v>3316</v>
      </c>
    </row>
    <row r="787" spans="1:5" x14ac:dyDescent="0.2">
      <c r="A787" s="36" t="s">
        <v>3317</v>
      </c>
      <c r="B787" s="36" t="s">
        <v>3318</v>
      </c>
      <c r="C787" s="36">
        <v>9410</v>
      </c>
      <c r="D787" s="32" t="s">
        <v>3319</v>
      </c>
      <c r="E787" s="36" t="s">
        <v>3320</v>
      </c>
    </row>
    <row r="788" spans="1:5" x14ac:dyDescent="0.2">
      <c r="A788" s="35" t="s">
        <v>3321</v>
      </c>
      <c r="B788" s="35" t="s">
        <v>3322</v>
      </c>
      <c r="C788" s="35">
        <v>9420</v>
      </c>
      <c r="D788" s="30" t="s">
        <v>3323</v>
      </c>
      <c r="E788" s="35" t="s">
        <v>3324</v>
      </c>
    </row>
    <row r="789" spans="1:5" x14ac:dyDescent="0.2">
      <c r="A789" s="36" t="s">
        <v>3325</v>
      </c>
      <c r="B789" s="36" t="s">
        <v>3326</v>
      </c>
      <c r="C789" s="36">
        <v>9509</v>
      </c>
      <c r="D789" s="32" t="s">
        <v>3327</v>
      </c>
      <c r="E789" s="36" t="s">
        <v>3328</v>
      </c>
    </row>
    <row r="790" spans="1:5" x14ac:dyDescent="0.2">
      <c r="A790" s="35" t="s">
        <v>3329</v>
      </c>
      <c r="B790" s="35" t="s">
        <v>3330</v>
      </c>
      <c r="C790" s="35">
        <v>9510</v>
      </c>
      <c r="D790" s="30" t="s">
        <v>3331</v>
      </c>
      <c r="E790" s="35" t="s">
        <v>3332</v>
      </c>
    </row>
    <row r="791" spans="1:5" x14ac:dyDescent="0.2">
      <c r="A791" s="36" t="s">
        <v>3333</v>
      </c>
      <c r="B791" s="36" t="s">
        <v>3334</v>
      </c>
      <c r="C791" s="36">
        <v>9512</v>
      </c>
      <c r="D791" s="32" t="s">
        <v>3335</v>
      </c>
      <c r="E791" s="36" t="s">
        <v>3336</v>
      </c>
    </row>
    <row r="792" spans="1:5" x14ac:dyDescent="0.2">
      <c r="A792" s="35" t="s">
        <v>3337</v>
      </c>
      <c r="B792" s="35" t="s">
        <v>3338</v>
      </c>
      <c r="C792" s="35">
        <v>9515</v>
      </c>
      <c r="D792" s="30" t="s">
        <v>3339</v>
      </c>
      <c r="E792" s="35" t="s">
        <v>3340</v>
      </c>
    </row>
    <row r="793" spans="1:5" x14ac:dyDescent="0.2">
      <c r="A793" s="36" t="s">
        <v>3341</v>
      </c>
      <c r="B793" s="36" t="s">
        <v>3342</v>
      </c>
      <c r="C793" s="36">
        <v>9516</v>
      </c>
      <c r="D793" s="32" t="s">
        <v>3343</v>
      </c>
      <c r="E793" s="36" t="s">
        <v>3344</v>
      </c>
    </row>
    <row r="794" spans="1:5" x14ac:dyDescent="0.2">
      <c r="A794" s="35" t="s">
        <v>3345</v>
      </c>
      <c r="B794" s="35" t="s">
        <v>3346</v>
      </c>
      <c r="C794" s="35">
        <v>9517</v>
      </c>
      <c r="D794" s="30" t="s">
        <v>3347</v>
      </c>
      <c r="E794" s="35" t="s">
        <v>3348</v>
      </c>
    </row>
    <row r="795" spans="1:5" x14ac:dyDescent="0.2">
      <c r="A795" s="36" t="s">
        <v>3349</v>
      </c>
      <c r="B795" s="36" t="s">
        <v>3350</v>
      </c>
      <c r="C795" s="36">
        <v>9518</v>
      </c>
      <c r="D795" s="32" t="s">
        <v>3351</v>
      </c>
      <c r="E795" s="36" t="s">
        <v>3348</v>
      </c>
    </row>
    <row r="796" spans="1:5" x14ac:dyDescent="0.2">
      <c r="A796" s="35" t="s">
        <v>3352</v>
      </c>
      <c r="B796" s="35" t="s">
        <v>3353</v>
      </c>
      <c r="C796" s="35">
        <v>9520</v>
      </c>
      <c r="D796" s="30" t="s">
        <v>3354</v>
      </c>
      <c r="E796" s="35" t="s">
        <v>3355</v>
      </c>
    </row>
    <row r="797" spans="1:5" x14ac:dyDescent="0.2">
      <c r="A797" s="36" t="s">
        <v>3356</v>
      </c>
      <c r="B797" s="36" t="s">
        <v>3357</v>
      </c>
      <c r="C797" s="36">
        <v>9530</v>
      </c>
      <c r="D797" s="32" t="s">
        <v>3358</v>
      </c>
      <c r="E797" s="36" t="s">
        <v>3359</v>
      </c>
    </row>
    <row r="798" spans="1:5" x14ac:dyDescent="0.2">
      <c r="A798" s="35" t="s">
        <v>3360</v>
      </c>
      <c r="B798" s="35" t="s">
        <v>3361</v>
      </c>
      <c r="C798" s="35">
        <v>9531</v>
      </c>
      <c r="D798" s="30" t="s">
        <v>3362</v>
      </c>
      <c r="E798" s="35" t="s">
        <v>3363</v>
      </c>
    </row>
    <row r="799" spans="1:5" x14ac:dyDescent="0.2">
      <c r="A799" s="36" t="s">
        <v>3364</v>
      </c>
      <c r="B799" s="36" t="s">
        <v>3365</v>
      </c>
      <c r="C799" s="36">
        <v>9540</v>
      </c>
      <c r="D799" s="32" t="s">
        <v>3366</v>
      </c>
      <c r="E799" s="36" t="s">
        <v>3367</v>
      </c>
    </row>
    <row r="800" spans="1:5" x14ac:dyDescent="0.2">
      <c r="A800" s="35" t="s">
        <v>3368</v>
      </c>
      <c r="B800" s="35" t="s">
        <v>3369</v>
      </c>
      <c r="C800" s="35">
        <v>9550</v>
      </c>
      <c r="D800" s="30" t="s">
        <v>3370</v>
      </c>
      <c r="E800" s="35" t="s">
        <v>3371</v>
      </c>
    </row>
    <row r="801" spans="1:5" x14ac:dyDescent="0.2">
      <c r="A801" s="36" t="s">
        <v>3372</v>
      </c>
      <c r="B801" s="36" t="s">
        <v>3373</v>
      </c>
      <c r="C801" s="36">
        <v>9551</v>
      </c>
      <c r="D801" s="32" t="s">
        <v>3374</v>
      </c>
      <c r="E801" s="36" t="s">
        <v>3375</v>
      </c>
    </row>
    <row r="802" spans="1:5" x14ac:dyDescent="0.2">
      <c r="A802" s="35" t="s">
        <v>3376</v>
      </c>
      <c r="B802" s="35" t="s">
        <v>3377</v>
      </c>
      <c r="C802" s="35">
        <v>9552</v>
      </c>
      <c r="D802" s="30" t="s">
        <v>3378</v>
      </c>
      <c r="E802" s="35"/>
    </row>
    <row r="803" spans="1:5" x14ac:dyDescent="0.2">
      <c r="A803" s="36" t="s">
        <v>3379</v>
      </c>
      <c r="B803" s="36" t="s">
        <v>3380</v>
      </c>
      <c r="C803" s="36">
        <v>9555</v>
      </c>
      <c r="D803" s="32" t="s">
        <v>3381</v>
      </c>
      <c r="E803" s="36" t="s">
        <v>3382</v>
      </c>
    </row>
    <row r="804" spans="1:5" x14ac:dyDescent="0.2">
      <c r="A804" s="35" t="s">
        <v>3383</v>
      </c>
      <c r="B804" s="35" t="s">
        <v>3384</v>
      </c>
      <c r="C804" s="35">
        <v>9561</v>
      </c>
      <c r="D804" s="30" t="s">
        <v>3385</v>
      </c>
      <c r="E804" s="35" t="s">
        <v>1093</v>
      </c>
    </row>
    <row r="805" spans="1:5" x14ac:dyDescent="0.2">
      <c r="A805" s="36" t="s">
        <v>3386</v>
      </c>
      <c r="B805" s="36" t="s">
        <v>3387</v>
      </c>
      <c r="C805" s="36">
        <v>9562</v>
      </c>
      <c r="D805" s="32" t="s">
        <v>3388</v>
      </c>
      <c r="E805" s="36" t="s">
        <v>1121</v>
      </c>
    </row>
    <row r="806" spans="1:5" x14ac:dyDescent="0.2">
      <c r="A806" s="35" t="s">
        <v>3389</v>
      </c>
      <c r="B806" s="35" t="s">
        <v>3390</v>
      </c>
      <c r="C806" s="35">
        <v>9563</v>
      </c>
      <c r="D806" s="30" t="s">
        <v>3391</v>
      </c>
      <c r="E806" s="35" t="s">
        <v>3392</v>
      </c>
    </row>
    <row r="807" spans="1:5" x14ac:dyDescent="0.2">
      <c r="A807" s="36" t="s">
        <v>3393</v>
      </c>
      <c r="B807" s="36" t="s">
        <v>3394</v>
      </c>
      <c r="C807" s="36">
        <v>9564</v>
      </c>
      <c r="D807" s="32" t="s">
        <v>3395</v>
      </c>
      <c r="E807" s="36" t="s">
        <v>1178</v>
      </c>
    </row>
    <row r="808" spans="1:5" x14ac:dyDescent="0.2">
      <c r="A808" s="35" t="s">
        <v>3396</v>
      </c>
      <c r="B808" s="35" t="s">
        <v>3397</v>
      </c>
      <c r="C808" s="35">
        <v>9565</v>
      </c>
      <c r="D808" s="30" t="s">
        <v>3398</v>
      </c>
      <c r="E808" s="35" t="s">
        <v>3399</v>
      </c>
    </row>
    <row r="809" spans="1:5" x14ac:dyDescent="0.2">
      <c r="A809" s="36" t="s">
        <v>3400</v>
      </c>
      <c r="B809" s="36" t="s">
        <v>3401</v>
      </c>
      <c r="C809" s="36">
        <v>9565</v>
      </c>
      <c r="D809" s="32" t="s">
        <v>3402</v>
      </c>
      <c r="E809" s="36" t="s">
        <v>3399</v>
      </c>
    </row>
    <row r="810" spans="1:5" x14ac:dyDescent="0.2">
      <c r="A810" s="35" t="s">
        <v>3403</v>
      </c>
      <c r="B810" s="35" t="s">
        <v>3404</v>
      </c>
      <c r="C810" s="35">
        <v>9566</v>
      </c>
      <c r="D810" s="30" t="s">
        <v>3405</v>
      </c>
      <c r="E810" s="35" t="s">
        <v>3406</v>
      </c>
    </row>
    <row r="811" spans="1:5" x14ac:dyDescent="0.2">
      <c r="A811" s="36" t="s">
        <v>3407</v>
      </c>
      <c r="B811" s="36" t="s">
        <v>3408</v>
      </c>
      <c r="C811" s="36">
        <v>9568</v>
      </c>
      <c r="D811" s="32" t="s">
        <v>3409</v>
      </c>
      <c r="E811" s="36" t="s">
        <v>3410</v>
      </c>
    </row>
    <row r="812" spans="1:5" x14ac:dyDescent="0.2">
      <c r="A812" s="35" t="s">
        <v>3411</v>
      </c>
      <c r="B812" s="35" t="s">
        <v>3412</v>
      </c>
      <c r="C812" s="35">
        <v>9569</v>
      </c>
      <c r="D812" s="30" t="s">
        <v>3413</v>
      </c>
      <c r="E812" s="35" t="s">
        <v>3414</v>
      </c>
    </row>
    <row r="813" spans="1:5" x14ac:dyDescent="0.2">
      <c r="A813" s="36" t="s">
        <v>3415</v>
      </c>
      <c r="B813" s="36" t="s">
        <v>3416</v>
      </c>
      <c r="C813" s="36">
        <v>9570</v>
      </c>
      <c r="D813" s="32" t="s">
        <v>3417</v>
      </c>
      <c r="E813" s="36" t="s">
        <v>3418</v>
      </c>
    </row>
    <row r="814" spans="1:5" x14ac:dyDescent="0.2">
      <c r="A814" s="35" t="s">
        <v>3419</v>
      </c>
      <c r="B814" s="35" t="s">
        <v>3420</v>
      </c>
      <c r="C814" s="35">
        <v>9571</v>
      </c>
      <c r="D814" s="30" t="s">
        <v>3421</v>
      </c>
      <c r="E814" s="35" t="s">
        <v>921</v>
      </c>
    </row>
    <row r="815" spans="1:5" x14ac:dyDescent="0.2">
      <c r="A815" s="36" t="s">
        <v>3422</v>
      </c>
      <c r="B815" s="36" t="s">
        <v>3423</v>
      </c>
      <c r="C815" s="36">
        <v>9580</v>
      </c>
      <c r="D815" s="32" t="s">
        <v>3424</v>
      </c>
      <c r="E815" s="36" t="s">
        <v>3425</v>
      </c>
    </row>
    <row r="816" spans="1:5" x14ac:dyDescent="0.2">
      <c r="A816" s="35" t="s">
        <v>3426</v>
      </c>
      <c r="B816" s="35" t="s">
        <v>3427</v>
      </c>
      <c r="C816" s="35">
        <v>9600</v>
      </c>
      <c r="D816" s="30" t="s">
        <v>3428</v>
      </c>
      <c r="E816" s="35" t="s">
        <v>3429</v>
      </c>
    </row>
    <row r="817" spans="1:5" x14ac:dyDescent="0.2">
      <c r="A817" s="36" t="s">
        <v>3430</v>
      </c>
      <c r="B817" s="36" t="s">
        <v>3431</v>
      </c>
      <c r="C817" s="36">
        <v>9610</v>
      </c>
      <c r="D817" s="32" t="s">
        <v>3432</v>
      </c>
      <c r="E817" s="36" t="s">
        <v>3433</v>
      </c>
    </row>
    <row r="818" spans="1:5" x14ac:dyDescent="0.2">
      <c r="A818" s="35" t="s">
        <v>3434</v>
      </c>
      <c r="B818" s="35" t="s">
        <v>3435</v>
      </c>
      <c r="C818" s="35">
        <v>9611</v>
      </c>
      <c r="D818" s="30" t="s">
        <v>3436</v>
      </c>
      <c r="E818" s="35" t="s">
        <v>3437</v>
      </c>
    </row>
    <row r="819" spans="1:5" x14ac:dyDescent="0.2">
      <c r="A819" s="36" t="s">
        <v>3438</v>
      </c>
      <c r="B819" s="36" t="s">
        <v>3439</v>
      </c>
      <c r="C819" s="36">
        <v>9612</v>
      </c>
      <c r="D819" s="32" t="s">
        <v>3440</v>
      </c>
      <c r="E819" s="36" t="s">
        <v>3441</v>
      </c>
    </row>
    <row r="820" spans="1:5" x14ac:dyDescent="0.2">
      <c r="A820" s="35" t="s">
        <v>3442</v>
      </c>
      <c r="B820" s="35" t="s">
        <v>3443</v>
      </c>
      <c r="C820" s="35">
        <v>9613</v>
      </c>
      <c r="D820" s="30" t="s">
        <v>3444</v>
      </c>
      <c r="E820" s="35" t="s">
        <v>3445</v>
      </c>
    </row>
    <row r="821" spans="1:5" x14ac:dyDescent="0.2">
      <c r="A821" s="36" t="s">
        <v>3446</v>
      </c>
      <c r="B821" s="36" t="s">
        <v>3447</v>
      </c>
      <c r="C821" s="36">
        <v>9614</v>
      </c>
      <c r="D821" s="32" t="s">
        <v>3448</v>
      </c>
      <c r="E821" s="36" t="s">
        <v>3418</v>
      </c>
    </row>
    <row r="822" spans="1:5" x14ac:dyDescent="0.2">
      <c r="A822" s="35" t="s">
        <v>3449</v>
      </c>
      <c r="B822" s="35" t="s">
        <v>3450</v>
      </c>
      <c r="C822" s="35">
        <v>9615</v>
      </c>
      <c r="D822" s="30" t="s">
        <v>3451</v>
      </c>
      <c r="E822" s="35" t="s">
        <v>3452</v>
      </c>
    </row>
    <row r="823" spans="1:5" x14ac:dyDescent="0.2">
      <c r="A823" s="36" t="s">
        <v>3453</v>
      </c>
      <c r="B823" s="36" t="s">
        <v>3454</v>
      </c>
      <c r="C823" s="36">
        <v>9619</v>
      </c>
      <c r="D823" s="32" t="s">
        <v>3455</v>
      </c>
      <c r="E823" s="36" t="s">
        <v>2950</v>
      </c>
    </row>
    <row r="824" spans="1:5" x14ac:dyDescent="0.2">
      <c r="A824" s="35" t="s">
        <v>3456</v>
      </c>
      <c r="B824" s="35" t="s">
        <v>3457</v>
      </c>
      <c r="C824" s="35">
        <v>9700</v>
      </c>
      <c r="D824" s="30" t="s">
        <v>3458</v>
      </c>
      <c r="E824" s="35" t="s">
        <v>3459</v>
      </c>
    </row>
    <row r="825" spans="1:5" x14ac:dyDescent="0.2">
      <c r="A825" s="36" t="s">
        <v>3460</v>
      </c>
      <c r="B825" s="36" t="s">
        <v>3461</v>
      </c>
      <c r="C825" s="36">
        <v>9701</v>
      </c>
      <c r="D825" s="32" t="s">
        <v>3462</v>
      </c>
      <c r="E825" s="36" t="s">
        <v>3463</v>
      </c>
    </row>
    <row r="826" spans="1:5" x14ac:dyDescent="0.2">
      <c r="A826" s="35" t="s">
        <v>3464</v>
      </c>
      <c r="B826" s="35" t="s">
        <v>3465</v>
      </c>
      <c r="C826" s="35">
        <v>9702</v>
      </c>
      <c r="D826" s="30" t="s">
        <v>3466</v>
      </c>
      <c r="E826" s="35" t="s">
        <v>3467</v>
      </c>
    </row>
    <row r="827" spans="1:5" x14ac:dyDescent="0.2">
      <c r="A827" s="36" t="s">
        <v>3468</v>
      </c>
      <c r="B827" s="36" t="s">
        <v>3469</v>
      </c>
      <c r="C827" s="36">
        <v>9703</v>
      </c>
      <c r="D827" s="32" t="s">
        <v>3470</v>
      </c>
      <c r="E827" s="36" t="s">
        <v>3471</v>
      </c>
    </row>
    <row r="828" spans="1:5" x14ac:dyDescent="0.2">
      <c r="A828" s="35" t="s">
        <v>3472</v>
      </c>
      <c r="B828" s="35" t="s">
        <v>3473</v>
      </c>
      <c r="C828" s="35">
        <v>9704</v>
      </c>
      <c r="D828" s="30" t="s">
        <v>3474</v>
      </c>
      <c r="E828" s="35" t="s">
        <v>3475</v>
      </c>
    </row>
    <row r="829" spans="1:5" x14ac:dyDescent="0.2">
      <c r="A829" s="36" t="s">
        <v>3476</v>
      </c>
      <c r="B829" s="36" t="s">
        <v>3477</v>
      </c>
      <c r="C829" s="36">
        <v>9705</v>
      </c>
      <c r="D829" s="32" t="s">
        <v>3478</v>
      </c>
      <c r="E829" s="36" t="s">
        <v>3479</v>
      </c>
    </row>
    <row r="830" spans="1:5" x14ac:dyDescent="0.2">
      <c r="A830" s="35" t="s">
        <v>3480</v>
      </c>
      <c r="B830" s="35" t="s">
        <v>3481</v>
      </c>
      <c r="C830" s="35">
        <v>9710</v>
      </c>
      <c r="D830" s="30" t="s">
        <v>3482</v>
      </c>
      <c r="E830" s="35" t="s">
        <v>2731</v>
      </c>
    </row>
    <row r="831" spans="1:5" x14ac:dyDescent="0.2">
      <c r="A831" s="36" t="s">
        <v>3483</v>
      </c>
      <c r="B831" s="36" t="s">
        <v>3484</v>
      </c>
      <c r="C831" s="36">
        <v>9711</v>
      </c>
      <c r="D831" s="32" t="s">
        <v>3485</v>
      </c>
      <c r="E831" s="36" t="s">
        <v>3486</v>
      </c>
    </row>
    <row r="832" spans="1:5" x14ac:dyDescent="0.2">
      <c r="A832" s="35" t="s">
        <v>3487</v>
      </c>
      <c r="B832" s="35" t="s">
        <v>3488</v>
      </c>
      <c r="C832" s="35">
        <v>9712</v>
      </c>
      <c r="D832" s="30" t="s">
        <v>3489</v>
      </c>
      <c r="E832" s="35" t="s">
        <v>3490</v>
      </c>
    </row>
    <row r="833" spans="1:5" x14ac:dyDescent="0.2">
      <c r="A833" s="36" t="s">
        <v>3491</v>
      </c>
      <c r="B833" s="36" t="s">
        <v>3492</v>
      </c>
      <c r="C833" s="36">
        <v>9713</v>
      </c>
      <c r="D833" s="32" t="s">
        <v>3493</v>
      </c>
      <c r="E833" s="36" t="s">
        <v>3494</v>
      </c>
    </row>
    <row r="834" spans="1:5" x14ac:dyDescent="0.2">
      <c r="A834" s="35" t="s">
        <v>3495</v>
      </c>
      <c r="B834" s="35" t="s">
        <v>3496</v>
      </c>
      <c r="C834" s="35">
        <v>9714</v>
      </c>
      <c r="D834" s="30" t="s">
        <v>3497</v>
      </c>
      <c r="E834" s="35" t="s">
        <v>3498</v>
      </c>
    </row>
    <row r="835" spans="1:5" x14ac:dyDescent="0.2">
      <c r="A835" s="36" t="s">
        <v>3499</v>
      </c>
      <c r="B835" s="36" t="s">
        <v>3500</v>
      </c>
      <c r="C835" s="36">
        <v>9715</v>
      </c>
      <c r="D835" s="32" t="s">
        <v>3501</v>
      </c>
      <c r="E835" s="36" t="s">
        <v>3502</v>
      </c>
    </row>
    <row r="836" spans="1:5" x14ac:dyDescent="0.2">
      <c r="A836" s="35" t="s">
        <v>3503</v>
      </c>
      <c r="B836" s="35" t="s">
        <v>3504</v>
      </c>
      <c r="C836" s="35">
        <v>9716</v>
      </c>
      <c r="D836" s="30" t="s">
        <v>3505</v>
      </c>
      <c r="E836" s="35" t="s">
        <v>3506</v>
      </c>
    </row>
    <row r="837" spans="1:5" x14ac:dyDescent="0.2">
      <c r="A837" s="36" t="s">
        <v>3507</v>
      </c>
      <c r="B837" s="36" t="s">
        <v>3508</v>
      </c>
      <c r="C837" s="36">
        <v>9717</v>
      </c>
      <c r="D837" s="32" t="s">
        <v>3509</v>
      </c>
      <c r="E837" s="36" t="s">
        <v>3510</v>
      </c>
    </row>
    <row r="838" spans="1:5" x14ac:dyDescent="0.2">
      <c r="A838" s="35" t="s">
        <v>3511</v>
      </c>
      <c r="B838" s="35" t="s">
        <v>3512</v>
      </c>
      <c r="C838" s="35">
        <v>9718</v>
      </c>
      <c r="D838" s="30" t="s">
        <v>3513</v>
      </c>
      <c r="E838" s="35" t="s">
        <v>3514</v>
      </c>
    </row>
    <row r="839" spans="1:5" x14ac:dyDescent="0.2">
      <c r="A839" s="36" t="s">
        <v>3515</v>
      </c>
      <c r="B839" s="36" t="s">
        <v>3516</v>
      </c>
      <c r="C839" s="36">
        <v>9719</v>
      </c>
      <c r="D839" s="32" t="s">
        <v>3517</v>
      </c>
      <c r="E839" s="36" t="s">
        <v>3518</v>
      </c>
    </row>
    <row r="840" spans="1:5" x14ac:dyDescent="0.2">
      <c r="A840" s="35" t="s">
        <v>3519</v>
      </c>
      <c r="B840" s="35" t="s">
        <v>3520</v>
      </c>
      <c r="C840" s="35">
        <v>9750</v>
      </c>
      <c r="D840" s="30" t="s">
        <v>3521</v>
      </c>
      <c r="E840" s="35" t="s">
        <v>3522</v>
      </c>
    </row>
    <row r="841" spans="1:5" x14ac:dyDescent="0.2">
      <c r="A841" s="36" t="s">
        <v>3523</v>
      </c>
      <c r="B841" s="36" t="s">
        <v>3524</v>
      </c>
      <c r="C841" s="36">
        <v>9751</v>
      </c>
      <c r="D841" s="32" t="s">
        <v>3525</v>
      </c>
      <c r="E841" s="36" t="s">
        <v>3526</v>
      </c>
    </row>
    <row r="842" spans="1:5" x14ac:dyDescent="0.2">
      <c r="A842" s="35" t="s">
        <v>3527</v>
      </c>
      <c r="B842" s="35" t="s">
        <v>3528</v>
      </c>
      <c r="C842" s="35">
        <v>9752</v>
      </c>
      <c r="D842" s="30" t="s">
        <v>3529</v>
      </c>
      <c r="E842" s="35" t="s">
        <v>3530</v>
      </c>
    </row>
    <row r="843" spans="1:5" x14ac:dyDescent="0.2">
      <c r="A843" s="36" t="s">
        <v>3531</v>
      </c>
      <c r="B843" s="36" t="s">
        <v>3532</v>
      </c>
      <c r="C843" s="36">
        <v>9753</v>
      </c>
      <c r="D843" s="32" t="s">
        <v>3533</v>
      </c>
      <c r="E843" s="36" t="s">
        <v>3534</v>
      </c>
    </row>
    <row r="844" spans="1:5" x14ac:dyDescent="0.2">
      <c r="A844" s="35" t="s">
        <v>3535</v>
      </c>
      <c r="B844" s="35" t="s">
        <v>3536</v>
      </c>
      <c r="C844" s="35">
        <v>9754</v>
      </c>
      <c r="D844" s="30" t="s">
        <v>3537</v>
      </c>
      <c r="E844" s="35" t="s">
        <v>3538</v>
      </c>
    </row>
    <row r="845" spans="1:5" x14ac:dyDescent="0.2">
      <c r="A845" s="36" t="s">
        <v>3539</v>
      </c>
      <c r="B845" s="36" t="s">
        <v>3540</v>
      </c>
      <c r="C845" s="36">
        <v>9755</v>
      </c>
      <c r="D845" s="32" t="s">
        <v>3541</v>
      </c>
      <c r="E845" s="36" t="s">
        <v>3542</v>
      </c>
    </row>
    <row r="846" spans="1:5" x14ac:dyDescent="0.2">
      <c r="A846" s="35" t="s">
        <v>3543</v>
      </c>
      <c r="B846" s="35" t="s">
        <v>3544</v>
      </c>
      <c r="C846" s="35">
        <v>9790</v>
      </c>
      <c r="D846" s="30" t="s">
        <v>3545</v>
      </c>
      <c r="E846" s="35" t="s">
        <v>3546</v>
      </c>
    </row>
    <row r="847" spans="1:5" x14ac:dyDescent="0.2">
      <c r="A847" s="36" t="s">
        <v>3547</v>
      </c>
      <c r="B847" s="36" t="s">
        <v>3548</v>
      </c>
      <c r="C847" s="36">
        <v>9791</v>
      </c>
      <c r="D847" s="32" t="s">
        <v>3549</v>
      </c>
      <c r="E847" s="36" t="s">
        <v>3550</v>
      </c>
    </row>
    <row r="848" spans="1:5" x14ac:dyDescent="0.2">
      <c r="A848" s="35" t="s">
        <v>3551</v>
      </c>
      <c r="B848" s="35" t="s">
        <v>3552</v>
      </c>
      <c r="C848" s="35">
        <v>9797</v>
      </c>
      <c r="D848" s="30" t="s">
        <v>3553</v>
      </c>
      <c r="E848" s="35" t="s">
        <v>3554</v>
      </c>
    </row>
    <row r="849" spans="1:5" x14ac:dyDescent="0.2">
      <c r="A849" s="36" t="s">
        <v>3555</v>
      </c>
      <c r="B849" s="36" t="s">
        <v>3556</v>
      </c>
      <c r="C849" s="36">
        <v>9798</v>
      </c>
      <c r="D849" s="32" t="s">
        <v>3557</v>
      </c>
      <c r="E849" s="36" t="s">
        <v>3558</v>
      </c>
    </row>
    <row r="850" spans="1:5" x14ac:dyDescent="0.2">
      <c r="A850" s="35" t="s">
        <v>3559</v>
      </c>
      <c r="B850" s="35" t="s">
        <v>3560</v>
      </c>
      <c r="C850" s="35">
        <v>9799</v>
      </c>
      <c r="D850" s="30" t="s">
        <v>3561</v>
      </c>
      <c r="E850" s="35"/>
    </row>
    <row r="851" spans="1:5" x14ac:dyDescent="0.2">
      <c r="A851" s="36" t="s">
        <v>3562</v>
      </c>
      <c r="B851" s="36" t="s">
        <v>3563</v>
      </c>
      <c r="C851" s="36">
        <v>9800</v>
      </c>
      <c r="D851" s="32" t="s">
        <v>3564</v>
      </c>
      <c r="E851" s="36" t="s">
        <v>3565</v>
      </c>
    </row>
    <row r="852" spans="1:5" x14ac:dyDescent="0.2">
      <c r="A852" s="35" t="s">
        <v>3566</v>
      </c>
      <c r="B852" s="35" t="s">
        <v>3567</v>
      </c>
      <c r="C852" s="35">
        <v>9810</v>
      </c>
      <c r="D852" s="30" t="s">
        <v>3568</v>
      </c>
      <c r="E852" s="35" t="s">
        <v>3569</v>
      </c>
    </row>
    <row r="853" spans="1:5" x14ac:dyDescent="0.2">
      <c r="A853" s="36" t="s">
        <v>3570</v>
      </c>
      <c r="B853" s="36" t="s">
        <v>3571</v>
      </c>
      <c r="C853" s="36">
        <v>9820</v>
      </c>
      <c r="D853" s="32" t="s">
        <v>3572</v>
      </c>
      <c r="E853" s="36" t="s">
        <v>3573</v>
      </c>
    </row>
    <row r="854" spans="1:5" x14ac:dyDescent="0.2">
      <c r="A854" s="35" t="s">
        <v>3574</v>
      </c>
      <c r="B854" s="35" t="s">
        <v>3575</v>
      </c>
      <c r="C854" s="35">
        <v>9830</v>
      </c>
      <c r="D854" s="30" t="s">
        <v>3576</v>
      </c>
      <c r="E854" s="35"/>
    </row>
    <row r="855" spans="1:5" x14ac:dyDescent="0.2">
      <c r="A855" s="36" t="s">
        <v>3577</v>
      </c>
      <c r="B855" s="36" t="s">
        <v>3578</v>
      </c>
      <c r="C855" s="36">
        <v>9835</v>
      </c>
      <c r="D855" s="32" t="s">
        <v>3579</v>
      </c>
      <c r="E855" s="36"/>
    </row>
    <row r="856" spans="1:5" x14ac:dyDescent="0.2">
      <c r="A856" s="35" t="s">
        <v>3580</v>
      </c>
      <c r="B856" s="35" t="s">
        <v>3581</v>
      </c>
      <c r="C856" s="35">
        <v>9840</v>
      </c>
      <c r="D856" s="30" t="s">
        <v>3582</v>
      </c>
      <c r="E856" s="35" t="s">
        <v>3583</v>
      </c>
    </row>
    <row r="857" spans="1:5" x14ac:dyDescent="0.2">
      <c r="A857" s="36" t="s">
        <v>3584</v>
      </c>
      <c r="B857" s="36" t="s">
        <v>3585</v>
      </c>
      <c r="C857" s="36">
        <v>9850</v>
      </c>
      <c r="D857" s="32" t="s">
        <v>3586</v>
      </c>
      <c r="E857" s="36" t="s">
        <v>3587</v>
      </c>
    </row>
    <row r="858" spans="1:5" x14ac:dyDescent="0.2">
      <c r="A858" s="35" t="s">
        <v>3588</v>
      </c>
      <c r="B858" s="35" t="s">
        <v>3589</v>
      </c>
      <c r="C858" s="35">
        <v>9890</v>
      </c>
      <c r="D858" s="30" t="s">
        <v>3590</v>
      </c>
      <c r="E858" s="35" t="s">
        <v>3591</v>
      </c>
    </row>
    <row r="859" spans="1:5" x14ac:dyDescent="0.2">
      <c r="A859" s="36" t="s">
        <v>3592</v>
      </c>
      <c r="B859" s="36" t="s">
        <v>3593</v>
      </c>
      <c r="C859" s="36">
        <v>9910</v>
      </c>
      <c r="D859" s="32" t="s">
        <v>3594</v>
      </c>
      <c r="E859" s="36" t="s">
        <v>3595</v>
      </c>
    </row>
    <row r="860" spans="1:5" x14ac:dyDescent="0.2">
      <c r="A860" s="35" t="s">
        <v>3596</v>
      </c>
      <c r="B860" s="35" t="s">
        <v>3597</v>
      </c>
      <c r="C860" s="35">
        <v>9950</v>
      </c>
      <c r="D860" s="30" t="s">
        <v>3598</v>
      </c>
      <c r="E860" s="35"/>
    </row>
    <row r="861" spans="1:5" x14ac:dyDescent="0.2">
      <c r="A861" s="36" t="s">
        <v>3599</v>
      </c>
      <c r="B861" s="36" t="s">
        <v>3600</v>
      </c>
      <c r="C861" s="36">
        <v>9955</v>
      </c>
      <c r="D861" s="32" t="s">
        <v>3601</v>
      </c>
      <c r="E861" s="36"/>
    </row>
  </sheetData>
  <pageMargins left="0.75" right="0.75" top="1" bottom="1" header="0.5" footer="0.5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3" sqref="A3:A15"/>
    </sheetView>
  </sheetViews>
  <sheetFormatPr defaultRowHeight="12.75" x14ac:dyDescent="0.2"/>
  <cols>
    <col min="1" max="1" width="40.85546875" customWidth="1"/>
    <col min="2" max="2" width="16.140625" customWidth="1"/>
  </cols>
  <sheetData>
    <row r="1" spans="1:2" x14ac:dyDescent="0.2">
      <c r="A1" s="54" t="s">
        <v>4</v>
      </c>
      <c r="B1" t="s">
        <v>5847</v>
      </c>
    </row>
    <row r="3" spans="1:2" x14ac:dyDescent="0.2">
      <c r="A3" s="54" t="s">
        <v>5846</v>
      </c>
    </row>
    <row r="4" spans="1:2" x14ac:dyDescent="0.2">
      <c r="A4" s="55" t="s">
        <v>242</v>
      </c>
    </row>
    <row r="5" spans="1:2" x14ac:dyDescent="0.2">
      <c r="A5" s="56" t="s">
        <v>3974</v>
      </c>
    </row>
    <row r="6" spans="1:2" x14ac:dyDescent="0.2">
      <c r="A6" s="56" t="s">
        <v>3942</v>
      </c>
    </row>
    <row r="7" spans="1:2" x14ac:dyDescent="0.2">
      <c r="A7" s="56" t="s">
        <v>3970</v>
      </c>
    </row>
    <row r="8" spans="1:2" x14ac:dyDescent="0.2">
      <c r="A8" s="55" t="s">
        <v>580</v>
      </c>
    </row>
    <row r="9" spans="1:2" x14ac:dyDescent="0.2">
      <c r="A9" s="56" t="s">
        <v>4061</v>
      </c>
    </row>
    <row r="10" spans="1:2" x14ac:dyDescent="0.2">
      <c r="A10" s="56" t="s">
        <v>3800</v>
      </c>
    </row>
    <row r="11" spans="1:2" x14ac:dyDescent="0.2">
      <c r="A11" s="56" t="s">
        <v>4053</v>
      </c>
    </row>
    <row r="12" spans="1:2" x14ac:dyDescent="0.2">
      <c r="A12" s="56" t="s">
        <v>5086</v>
      </c>
    </row>
    <row r="13" spans="1:2" x14ac:dyDescent="0.2">
      <c r="A13" s="55" t="s">
        <v>636</v>
      </c>
    </row>
    <row r="14" spans="1:2" x14ac:dyDescent="0.2">
      <c r="A14" s="56" t="s">
        <v>3931</v>
      </c>
    </row>
    <row r="15" spans="1:2" x14ac:dyDescent="0.2">
      <c r="A15" s="55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opLeftCell="G1" workbookViewId="0">
      <pane ySplit="1" topLeftCell="A2" activePane="bottomLeft" state="frozen"/>
      <selection pane="bottomLeft" activeCell="D5" sqref="D5"/>
    </sheetView>
  </sheetViews>
  <sheetFormatPr defaultColWidth="9.140625" defaultRowHeight="15" x14ac:dyDescent="0.25"/>
  <cols>
    <col min="1" max="1" width="5.42578125" style="38" bestFit="1" customWidth="1"/>
    <col min="2" max="2" width="16.140625" style="38" bestFit="1" customWidth="1"/>
    <col min="3" max="3" width="4.42578125" style="38" bestFit="1" customWidth="1"/>
    <col min="4" max="4" width="17.7109375" style="38" bestFit="1" customWidth="1"/>
    <col min="5" max="5" width="9" style="38" bestFit="1" customWidth="1"/>
    <col min="6" max="6" width="19.85546875" style="38" bestFit="1" customWidth="1"/>
    <col min="7" max="7" width="8.42578125" style="38" bestFit="1" customWidth="1"/>
    <col min="8" max="8" width="34.85546875" style="38" bestFit="1" customWidth="1"/>
    <col min="9" max="9" width="11.7109375" style="38" bestFit="1" customWidth="1"/>
    <col min="10" max="10" width="22.7109375" style="38" bestFit="1" customWidth="1"/>
    <col min="11" max="11" width="6.85546875" style="38" bestFit="1" customWidth="1"/>
    <col min="12" max="12" width="33.85546875" style="38" bestFit="1" customWidth="1"/>
    <col min="13" max="13" width="5.28515625" style="38" bestFit="1" customWidth="1"/>
    <col min="14" max="14" width="32.85546875" style="38" bestFit="1" customWidth="1"/>
    <col min="15" max="15" width="30.5703125" style="38" bestFit="1" customWidth="1"/>
    <col min="16" max="17" width="22.7109375" style="38" bestFit="1" customWidth="1"/>
    <col min="18" max="18" width="24.140625" style="38" bestFit="1" customWidth="1"/>
    <col min="19" max="19" width="20.7109375" style="38" bestFit="1" customWidth="1"/>
    <col min="20" max="20" width="15.140625" style="38" bestFit="1" customWidth="1"/>
    <col min="21" max="21" width="25.140625" style="38" bestFit="1" customWidth="1"/>
    <col min="22" max="22" width="21.85546875" style="38" bestFit="1" customWidth="1"/>
    <col min="23" max="23" width="11.5703125" style="38" bestFit="1" customWidth="1"/>
    <col min="24" max="24" width="19.140625" style="38" bestFit="1" customWidth="1"/>
    <col min="25" max="25" width="21.85546875" style="38" bestFit="1" customWidth="1"/>
    <col min="26" max="26" width="11.5703125" style="38" bestFit="1" customWidth="1"/>
    <col min="27" max="27" width="8.28515625" style="38" bestFit="1" customWidth="1"/>
    <col min="28" max="28" width="33.5703125" style="38" bestFit="1" customWidth="1"/>
    <col min="29" max="16384" width="9.140625" style="38"/>
  </cols>
  <sheetData>
    <row r="1" spans="1:28" x14ac:dyDescent="0.25">
      <c r="A1" s="45" t="s">
        <v>1</v>
      </c>
      <c r="B1" s="45" t="str">
        <f>A1&amp;" Description"</f>
        <v>Fund Description</v>
      </c>
      <c r="C1" s="45" t="s">
        <v>3</v>
      </c>
      <c r="D1" s="45" t="str">
        <f>C1&amp;" Description"</f>
        <v>Site Description</v>
      </c>
      <c r="E1" s="45" t="s">
        <v>3657</v>
      </c>
      <c r="F1" s="45" t="str">
        <f>E1&amp;" Description"</f>
        <v>Life Span Description</v>
      </c>
      <c r="G1" s="45" t="s">
        <v>4</v>
      </c>
      <c r="H1" s="45" t="str">
        <f>G1&amp;" Description"</f>
        <v>Program Description</v>
      </c>
      <c r="I1" s="45" t="s">
        <v>5</v>
      </c>
      <c r="J1" s="45" t="str">
        <f>I1&amp;" Description"</f>
        <v>SubProgram Description</v>
      </c>
      <c r="K1" s="45" t="s">
        <v>6</v>
      </c>
      <c r="L1" s="45" t="str">
        <f>K1&amp;" Description"</f>
        <v>Object Description</v>
      </c>
      <c r="M1" s="45" t="s">
        <v>7</v>
      </c>
      <c r="N1" s="45" t="str">
        <f>M1&amp;" Description"</f>
        <v>Type Description</v>
      </c>
      <c r="O1" s="45" t="s">
        <v>3655</v>
      </c>
      <c r="P1" s="42" t="s">
        <v>197</v>
      </c>
      <c r="Q1" s="42" t="s">
        <v>196</v>
      </c>
      <c r="R1" s="42" t="s">
        <v>3654</v>
      </c>
      <c r="S1" s="42" t="s">
        <v>3653</v>
      </c>
      <c r="T1" s="44" t="s">
        <v>204</v>
      </c>
      <c r="U1" s="43" t="s">
        <v>3652</v>
      </c>
      <c r="V1" s="42" t="s">
        <v>3651</v>
      </c>
      <c r="W1" s="42" t="s">
        <v>3650</v>
      </c>
      <c r="X1" s="43" t="s">
        <v>3649</v>
      </c>
      <c r="Y1" s="42" t="s">
        <v>3648</v>
      </c>
      <c r="Z1" s="42" t="s">
        <v>3647</v>
      </c>
      <c r="AA1" s="43" t="s">
        <v>5845</v>
      </c>
      <c r="AB1" s="43" t="s">
        <v>219</v>
      </c>
    </row>
    <row r="2" spans="1:28" x14ac:dyDescent="0.25">
      <c r="A2" s="41" t="s">
        <v>9</v>
      </c>
      <c r="B2" s="41" t="s">
        <v>3608</v>
      </c>
      <c r="C2" s="41" t="s">
        <v>11</v>
      </c>
      <c r="D2" s="41" t="s">
        <v>3609</v>
      </c>
      <c r="E2" s="41" t="s">
        <v>10</v>
      </c>
      <c r="F2" s="41" t="s">
        <v>3608</v>
      </c>
      <c r="G2" s="41" t="s">
        <v>117</v>
      </c>
      <c r="H2" s="41" t="s">
        <v>580</v>
      </c>
      <c r="I2" s="41" t="s">
        <v>12</v>
      </c>
      <c r="J2" s="41" t="s">
        <v>3608</v>
      </c>
      <c r="K2" s="41" t="s">
        <v>3646</v>
      </c>
      <c r="L2" s="41" t="s">
        <v>774</v>
      </c>
      <c r="M2" s="41" t="s">
        <v>118</v>
      </c>
      <c r="N2" s="41" t="s">
        <v>3607</v>
      </c>
      <c r="O2" s="41" t="s">
        <v>3645</v>
      </c>
      <c r="P2" s="40">
        <v>141192</v>
      </c>
      <c r="Q2" s="40">
        <v>55192</v>
      </c>
      <c r="R2" s="40">
        <v>84867</v>
      </c>
      <c r="S2" s="39">
        <v>1</v>
      </c>
      <c r="T2" s="40">
        <v>1348.91</v>
      </c>
      <c r="U2" s="41" t="s">
        <v>3644</v>
      </c>
      <c r="V2" s="40">
        <v>141192</v>
      </c>
      <c r="W2" s="39">
        <v>1</v>
      </c>
      <c r="X2" s="41" t="s">
        <v>3643</v>
      </c>
      <c r="Y2" s="40">
        <v>84866.84</v>
      </c>
      <c r="Z2" s="39">
        <v>1</v>
      </c>
      <c r="AA2" s="38" t="s">
        <v>5087</v>
      </c>
      <c r="AB2" s="38" t="str">
        <f>VLOOKUP(AA2,Positions!$A$2:$B$1053,2,FALSE)</f>
        <v>VICE CHANCELLOR, HUMAN RESRCS</v>
      </c>
    </row>
    <row r="3" spans="1:28" x14ac:dyDescent="0.25">
      <c r="A3" s="41" t="s">
        <v>9</v>
      </c>
      <c r="B3" s="41" t="s">
        <v>3608</v>
      </c>
      <c r="C3" s="41" t="s">
        <v>11</v>
      </c>
      <c r="D3" s="41" t="s">
        <v>3609</v>
      </c>
      <c r="E3" s="41" t="s">
        <v>10</v>
      </c>
      <c r="F3" s="41" t="s">
        <v>3608</v>
      </c>
      <c r="G3" s="41" t="s">
        <v>117</v>
      </c>
      <c r="H3" s="41" t="s">
        <v>580</v>
      </c>
      <c r="I3" s="41" t="s">
        <v>12</v>
      </c>
      <c r="J3" s="41" t="s">
        <v>3608</v>
      </c>
      <c r="K3" s="41" t="s">
        <v>3611</v>
      </c>
      <c r="L3" s="41" t="s">
        <v>937</v>
      </c>
      <c r="M3" s="41" t="s">
        <v>118</v>
      </c>
      <c r="N3" s="41" t="s">
        <v>3607</v>
      </c>
      <c r="O3" s="41" t="s">
        <v>3610</v>
      </c>
      <c r="P3" s="40" t="s">
        <v>3606</v>
      </c>
      <c r="Q3" s="40" t="s">
        <v>3606</v>
      </c>
      <c r="R3" s="40">
        <v>60057.41</v>
      </c>
      <c r="S3" s="39">
        <v>1</v>
      </c>
      <c r="T3" s="40" t="s">
        <v>3606</v>
      </c>
      <c r="U3" s="41" t="s">
        <v>3606</v>
      </c>
      <c r="V3" s="40" t="s">
        <v>3606</v>
      </c>
      <c r="W3" s="39" t="s">
        <v>3606</v>
      </c>
      <c r="X3" s="41" t="s">
        <v>3605</v>
      </c>
      <c r="Y3" s="40">
        <v>60057.41</v>
      </c>
      <c r="Z3" s="39">
        <v>1</v>
      </c>
      <c r="AA3" s="38" t="s">
        <v>3801</v>
      </c>
      <c r="AB3" s="38" t="str">
        <f>VLOOKUP(AA3,Positions!$A$2:$B$1053,2,FALSE)</f>
        <v>DIRECTOR, HUMAN RESOURCES</v>
      </c>
    </row>
    <row r="4" spans="1:28" x14ac:dyDescent="0.25">
      <c r="A4" s="41" t="s">
        <v>9</v>
      </c>
      <c r="B4" s="41" t="s">
        <v>3608</v>
      </c>
      <c r="C4" s="41" t="s">
        <v>11</v>
      </c>
      <c r="D4" s="41" t="s">
        <v>3609</v>
      </c>
      <c r="E4" s="41" t="s">
        <v>10</v>
      </c>
      <c r="F4" s="41" t="s">
        <v>3608</v>
      </c>
      <c r="G4" s="41" t="s">
        <v>175</v>
      </c>
      <c r="H4" s="41" t="s">
        <v>636</v>
      </c>
      <c r="I4" s="41" t="s">
        <v>12</v>
      </c>
      <c r="J4" s="41" t="s">
        <v>3608</v>
      </c>
      <c r="K4" s="41" t="s">
        <v>3620</v>
      </c>
      <c r="L4" s="41" t="s">
        <v>941</v>
      </c>
      <c r="M4" s="41" t="s">
        <v>109</v>
      </c>
      <c r="N4" s="41" t="s">
        <v>3618</v>
      </c>
      <c r="O4" s="41" t="s">
        <v>3619</v>
      </c>
      <c r="P4" s="40">
        <v>64680</v>
      </c>
      <c r="Q4" s="40">
        <v>64680</v>
      </c>
      <c r="R4" s="40">
        <v>70227</v>
      </c>
      <c r="S4" s="39">
        <v>1</v>
      </c>
      <c r="T4" s="40" t="s">
        <v>3606</v>
      </c>
      <c r="U4" s="41" t="s">
        <v>3617</v>
      </c>
      <c r="V4" s="40">
        <v>64680</v>
      </c>
      <c r="W4" s="39">
        <v>1</v>
      </c>
      <c r="X4" s="41" t="s">
        <v>3617</v>
      </c>
      <c r="Y4" s="40">
        <v>70227.27</v>
      </c>
      <c r="Z4" s="39">
        <v>1</v>
      </c>
      <c r="AA4" s="38" t="s">
        <v>3932</v>
      </c>
      <c r="AB4" s="38" t="str">
        <f>VLOOKUP(AA4,Positions!$A$2:$B$1053,2,FALSE)</f>
        <v>PRINTING OPERATIONS SUPERVISOR</v>
      </c>
    </row>
    <row r="5" spans="1:28" x14ac:dyDescent="0.25">
      <c r="A5" s="41" t="s">
        <v>9</v>
      </c>
      <c r="B5" s="41" t="s">
        <v>3608</v>
      </c>
      <c r="C5" s="41" t="s">
        <v>11</v>
      </c>
      <c r="D5" s="41" t="s">
        <v>3609</v>
      </c>
      <c r="E5" s="41" t="s">
        <v>10</v>
      </c>
      <c r="F5" s="41" t="s">
        <v>3608</v>
      </c>
      <c r="G5" s="41" t="s">
        <v>117</v>
      </c>
      <c r="H5" s="41" t="s">
        <v>580</v>
      </c>
      <c r="I5" s="41" t="s">
        <v>12</v>
      </c>
      <c r="J5" s="41" t="s">
        <v>3608</v>
      </c>
      <c r="K5" s="41" t="s">
        <v>3638</v>
      </c>
      <c r="L5" s="41" t="s">
        <v>944</v>
      </c>
      <c r="M5" s="41" t="s">
        <v>118</v>
      </c>
      <c r="N5" s="41" t="s">
        <v>3607</v>
      </c>
      <c r="O5" s="41" t="s">
        <v>3637</v>
      </c>
      <c r="P5" s="40">
        <v>352502</v>
      </c>
      <c r="Q5" s="40">
        <v>302502</v>
      </c>
      <c r="R5" s="40">
        <v>420372</v>
      </c>
      <c r="S5" s="39">
        <v>7</v>
      </c>
      <c r="T5" s="40">
        <v>148498.46</v>
      </c>
      <c r="U5" s="41" t="s">
        <v>3640</v>
      </c>
      <c r="V5" s="40">
        <v>46584</v>
      </c>
      <c r="W5" s="39">
        <v>1</v>
      </c>
      <c r="X5" s="41" t="s">
        <v>3639</v>
      </c>
      <c r="Y5" s="40">
        <v>76464</v>
      </c>
      <c r="Z5" s="39">
        <v>1</v>
      </c>
      <c r="AA5" s="38" t="s">
        <v>4062</v>
      </c>
      <c r="AB5" s="38" t="str">
        <f>VLOOKUP(AA5,Positions!$A$2:$B$1053,2,FALSE)</f>
        <v>ADMINISTRATIVE ASSISTANT II</v>
      </c>
    </row>
    <row r="6" spans="1:28" x14ac:dyDescent="0.25">
      <c r="A6" s="41" t="s">
        <v>9</v>
      </c>
      <c r="B6" s="41" t="s">
        <v>3608</v>
      </c>
      <c r="C6" s="41" t="s">
        <v>11</v>
      </c>
      <c r="D6" s="41" t="s">
        <v>3609</v>
      </c>
      <c r="E6" s="41" t="s">
        <v>10</v>
      </c>
      <c r="F6" s="41" t="s">
        <v>3608</v>
      </c>
      <c r="G6" s="41" t="s">
        <v>117</v>
      </c>
      <c r="H6" s="41" t="s">
        <v>580</v>
      </c>
      <c r="I6" s="41" t="s">
        <v>12</v>
      </c>
      <c r="J6" s="41" t="s">
        <v>3608</v>
      </c>
      <c r="K6" s="41" t="s">
        <v>3638</v>
      </c>
      <c r="L6" s="41" t="s">
        <v>944</v>
      </c>
      <c r="M6" s="41" t="s">
        <v>118</v>
      </c>
      <c r="N6" s="41" t="s">
        <v>3607</v>
      </c>
      <c r="O6" s="41" t="s">
        <v>3637</v>
      </c>
      <c r="P6" s="40" t="s">
        <v>3606</v>
      </c>
      <c r="Q6" s="40" t="s">
        <v>3606</v>
      </c>
      <c r="R6" s="40" t="s">
        <v>3606</v>
      </c>
      <c r="S6" s="39" t="s">
        <v>3606</v>
      </c>
      <c r="T6" s="40" t="s">
        <v>3606</v>
      </c>
      <c r="U6" s="41" t="s">
        <v>3636</v>
      </c>
      <c r="V6" s="40">
        <v>46584</v>
      </c>
      <c r="W6" s="39">
        <v>1</v>
      </c>
      <c r="X6" s="41" t="s">
        <v>3635</v>
      </c>
      <c r="Y6" s="40">
        <v>47853</v>
      </c>
      <c r="Z6" s="39">
        <v>1</v>
      </c>
      <c r="AA6" s="38" t="s">
        <v>4054</v>
      </c>
      <c r="AB6" s="38" t="str">
        <f>VLOOKUP(AA6,Positions!$A$2:$B$1053,2,FALSE)</f>
        <v>HUMAN RESOURCES GENERALIST</v>
      </c>
    </row>
    <row r="7" spans="1:28" x14ac:dyDescent="0.25">
      <c r="A7" s="41" t="s">
        <v>9</v>
      </c>
      <c r="B7" s="41" t="s">
        <v>3608</v>
      </c>
      <c r="C7" s="41" t="s">
        <v>11</v>
      </c>
      <c r="D7" s="41" t="s">
        <v>3609</v>
      </c>
      <c r="E7" s="41" t="s">
        <v>10</v>
      </c>
      <c r="F7" s="41" t="s">
        <v>3608</v>
      </c>
      <c r="G7" s="41" t="s">
        <v>159</v>
      </c>
      <c r="H7" s="41" t="s">
        <v>631</v>
      </c>
      <c r="I7" s="41" t="s">
        <v>12</v>
      </c>
      <c r="J7" s="41" t="s">
        <v>3608</v>
      </c>
      <c r="K7" s="41" t="s">
        <v>3616</v>
      </c>
      <c r="L7" s="41" t="s">
        <v>947</v>
      </c>
      <c r="M7" s="41" t="s">
        <v>109</v>
      </c>
      <c r="N7" s="41" t="s">
        <v>3618</v>
      </c>
      <c r="O7" s="41" t="s">
        <v>3642</v>
      </c>
      <c r="P7" s="40">
        <v>480512</v>
      </c>
      <c r="Q7" s="40">
        <v>480512</v>
      </c>
      <c r="R7" s="40">
        <v>306440</v>
      </c>
      <c r="S7" s="39">
        <v>5</v>
      </c>
      <c r="T7" s="40">
        <v>113705.37</v>
      </c>
      <c r="U7" s="41" t="s">
        <v>3641</v>
      </c>
      <c r="V7" s="40">
        <v>51408</v>
      </c>
      <c r="W7" s="39">
        <v>1</v>
      </c>
      <c r="X7" s="41" t="s">
        <v>3641</v>
      </c>
      <c r="Y7" s="40">
        <v>55608</v>
      </c>
      <c r="Z7" s="39">
        <v>1</v>
      </c>
      <c r="AA7" s="38" t="s">
        <v>4877</v>
      </c>
      <c r="AB7" s="38" t="str">
        <f>VLOOKUP(AA7,Positions!$A$2:$B$1053,2,FALSE)</f>
        <v>COLLEGE POLICE OFFICER</v>
      </c>
    </row>
    <row r="8" spans="1:28" x14ac:dyDescent="0.25">
      <c r="A8" s="41" t="s">
        <v>9</v>
      </c>
      <c r="B8" s="41" t="s">
        <v>3608</v>
      </c>
      <c r="C8" s="41" t="s">
        <v>11</v>
      </c>
      <c r="D8" s="41" t="s">
        <v>3609</v>
      </c>
      <c r="E8" s="41" t="s">
        <v>10</v>
      </c>
      <c r="F8" s="41" t="s">
        <v>3608</v>
      </c>
      <c r="G8" s="41" t="s">
        <v>75</v>
      </c>
      <c r="H8" s="41" t="s">
        <v>499</v>
      </c>
      <c r="I8" s="41" t="s">
        <v>12</v>
      </c>
      <c r="J8" s="41" t="s">
        <v>3608</v>
      </c>
      <c r="K8" s="41" t="s">
        <v>3616</v>
      </c>
      <c r="L8" s="41" t="s">
        <v>947</v>
      </c>
      <c r="M8" s="41" t="s">
        <v>17</v>
      </c>
      <c r="N8" s="41" t="s">
        <v>3632</v>
      </c>
      <c r="O8" s="41" t="s">
        <v>3634</v>
      </c>
      <c r="P8" s="40">
        <v>38661</v>
      </c>
      <c r="Q8" s="40">
        <v>32461</v>
      </c>
      <c r="R8" s="40">
        <v>41309</v>
      </c>
      <c r="S8" s="39">
        <v>0.8</v>
      </c>
      <c r="T8" s="40" t="s">
        <v>3606</v>
      </c>
      <c r="U8" s="41" t="s">
        <v>3633</v>
      </c>
      <c r="V8" s="40">
        <v>38660.800000000003</v>
      </c>
      <c r="W8" s="39">
        <v>0.8</v>
      </c>
      <c r="X8" s="41" t="s">
        <v>3631</v>
      </c>
      <c r="Y8" s="40">
        <v>41308.800000000003</v>
      </c>
      <c r="Z8" s="39">
        <v>0.8</v>
      </c>
      <c r="AA8" s="38" t="s">
        <v>4037</v>
      </c>
      <c r="AB8" s="38" t="str">
        <f>VLOOKUP(AA8,Positions!$A$2:$B$1053,2,FALSE)</f>
        <v>ADMINISTRATIVE ASSISTANT I</v>
      </c>
    </row>
    <row r="9" spans="1:28" x14ac:dyDescent="0.25">
      <c r="A9" s="41" t="s">
        <v>9</v>
      </c>
      <c r="B9" s="41" t="s">
        <v>3608</v>
      </c>
      <c r="C9" s="41" t="s">
        <v>11</v>
      </c>
      <c r="D9" s="41" t="s">
        <v>3609</v>
      </c>
      <c r="E9" s="41" t="s">
        <v>10</v>
      </c>
      <c r="F9" s="41" t="s">
        <v>3608</v>
      </c>
      <c r="G9" s="41" t="s">
        <v>135</v>
      </c>
      <c r="H9" s="41" t="s">
        <v>242</v>
      </c>
      <c r="I9" s="41" t="s">
        <v>12</v>
      </c>
      <c r="J9" s="41" t="s">
        <v>3608</v>
      </c>
      <c r="K9" s="41" t="s">
        <v>3616</v>
      </c>
      <c r="L9" s="41" t="s">
        <v>947</v>
      </c>
      <c r="M9" s="41" t="s">
        <v>136</v>
      </c>
      <c r="N9" s="41" t="s">
        <v>3622</v>
      </c>
      <c r="O9" s="41" t="s">
        <v>3624</v>
      </c>
      <c r="P9" s="40">
        <v>977918</v>
      </c>
      <c r="Q9" s="40">
        <v>774918</v>
      </c>
      <c r="R9" s="40">
        <v>1211434</v>
      </c>
      <c r="S9" s="39">
        <v>18</v>
      </c>
      <c r="T9" s="40">
        <v>433591.17</v>
      </c>
      <c r="U9" s="41" t="s">
        <v>3630</v>
      </c>
      <c r="V9" s="40">
        <v>46584</v>
      </c>
      <c r="W9" s="39">
        <v>1</v>
      </c>
      <c r="X9" s="41" t="s">
        <v>3629</v>
      </c>
      <c r="Y9" s="40">
        <v>54912</v>
      </c>
      <c r="Z9" s="39">
        <v>1</v>
      </c>
      <c r="AA9" s="38" t="s">
        <v>3975</v>
      </c>
      <c r="AB9" s="38" t="str">
        <f>VLOOKUP(AA9,Positions!$A$2:$B$1053,2,FALSE)</f>
        <v>DATA ANALYST</v>
      </c>
    </row>
    <row r="10" spans="1:28" x14ac:dyDescent="0.25">
      <c r="A10" s="41" t="s">
        <v>9</v>
      </c>
      <c r="B10" s="41" t="s">
        <v>3608</v>
      </c>
      <c r="C10" s="41" t="s">
        <v>11</v>
      </c>
      <c r="D10" s="41" t="s">
        <v>3609</v>
      </c>
      <c r="E10" s="41" t="s">
        <v>10</v>
      </c>
      <c r="F10" s="41" t="s">
        <v>3608</v>
      </c>
      <c r="G10" s="41" t="s">
        <v>135</v>
      </c>
      <c r="H10" s="41" t="s">
        <v>242</v>
      </c>
      <c r="I10" s="41" t="s">
        <v>12</v>
      </c>
      <c r="J10" s="41" t="s">
        <v>3608</v>
      </c>
      <c r="K10" s="41" t="s">
        <v>3616</v>
      </c>
      <c r="L10" s="41" t="s">
        <v>947</v>
      </c>
      <c r="M10" s="41" t="s">
        <v>136</v>
      </c>
      <c r="N10" s="41" t="s">
        <v>3622</v>
      </c>
      <c r="O10" s="41" t="s">
        <v>3624</v>
      </c>
      <c r="P10" s="40" t="s">
        <v>3606</v>
      </c>
      <c r="Q10" s="40" t="s">
        <v>3606</v>
      </c>
      <c r="R10" s="40" t="s">
        <v>3606</v>
      </c>
      <c r="S10" s="39" t="s">
        <v>3606</v>
      </c>
      <c r="T10" s="40" t="s">
        <v>3606</v>
      </c>
      <c r="U10" s="41" t="s">
        <v>3628</v>
      </c>
      <c r="V10" s="40">
        <v>65808</v>
      </c>
      <c r="W10" s="39">
        <v>1</v>
      </c>
      <c r="X10" s="41" t="s">
        <v>3627</v>
      </c>
      <c r="Y10" s="40">
        <v>46089</v>
      </c>
      <c r="Z10" s="39">
        <v>1</v>
      </c>
      <c r="AA10" s="38" t="s">
        <v>3971</v>
      </c>
      <c r="AB10" s="38" t="str">
        <f>VLOOKUP(AA10,Positions!$A$2:$B$1053,2,FALSE)</f>
        <v>TELECOMMUNICATION SPECIALIST</v>
      </c>
    </row>
    <row r="11" spans="1:28" x14ac:dyDescent="0.25">
      <c r="A11" s="41" t="s">
        <v>9</v>
      </c>
      <c r="B11" s="41" t="s">
        <v>3608</v>
      </c>
      <c r="C11" s="41" t="s">
        <v>11</v>
      </c>
      <c r="D11" s="41" t="s">
        <v>3609</v>
      </c>
      <c r="E11" s="41" t="s">
        <v>10</v>
      </c>
      <c r="F11" s="41" t="s">
        <v>3608</v>
      </c>
      <c r="G11" s="41" t="s">
        <v>135</v>
      </c>
      <c r="H11" s="41" t="s">
        <v>242</v>
      </c>
      <c r="I11" s="41" t="s">
        <v>12</v>
      </c>
      <c r="J11" s="41" t="s">
        <v>3608</v>
      </c>
      <c r="K11" s="41" t="s">
        <v>3616</v>
      </c>
      <c r="L11" s="41" t="s">
        <v>947</v>
      </c>
      <c r="M11" s="41" t="s">
        <v>136</v>
      </c>
      <c r="N11" s="41" t="s">
        <v>3622</v>
      </c>
      <c r="O11" s="41" t="s">
        <v>3624</v>
      </c>
      <c r="P11" s="40" t="s">
        <v>3606</v>
      </c>
      <c r="Q11" s="40" t="s">
        <v>3606</v>
      </c>
      <c r="R11" s="40" t="s">
        <v>3606</v>
      </c>
      <c r="S11" s="39" t="s">
        <v>3606</v>
      </c>
      <c r="T11" s="40" t="s">
        <v>3606</v>
      </c>
      <c r="U11" s="41" t="s">
        <v>3626</v>
      </c>
      <c r="V11" s="40">
        <v>59688</v>
      </c>
      <c r="W11" s="39">
        <v>1</v>
      </c>
      <c r="X11" s="41" t="s">
        <v>3625</v>
      </c>
      <c r="Y11" s="40">
        <v>7453</v>
      </c>
      <c r="Z11" s="39">
        <v>1</v>
      </c>
      <c r="AA11" s="38" t="s">
        <v>3945</v>
      </c>
      <c r="AB11" s="38" t="str">
        <f>VLOOKUP(AA11,Positions!$A$2:$B$1053,2,FALSE)</f>
        <v>SENIOR PROGRAMMER/ANALYST</v>
      </c>
    </row>
    <row r="12" spans="1:28" x14ac:dyDescent="0.25">
      <c r="A12" s="41" t="s">
        <v>9</v>
      </c>
      <c r="B12" s="41" t="s">
        <v>3608</v>
      </c>
      <c r="C12" s="41" t="s">
        <v>11</v>
      </c>
      <c r="D12" s="41" t="s">
        <v>3609</v>
      </c>
      <c r="E12" s="41" t="s">
        <v>10</v>
      </c>
      <c r="F12" s="41" t="s">
        <v>3608</v>
      </c>
      <c r="G12" s="41" t="s">
        <v>135</v>
      </c>
      <c r="H12" s="41" t="s">
        <v>242</v>
      </c>
      <c r="I12" s="41" t="s">
        <v>12</v>
      </c>
      <c r="J12" s="41" t="s">
        <v>3608</v>
      </c>
      <c r="K12" s="41" t="s">
        <v>3616</v>
      </c>
      <c r="L12" s="41" t="s">
        <v>947</v>
      </c>
      <c r="M12" s="41" t="s">
        <v>136</v>
      </c>
      <c r="N12" s="41" t="s">
        <v>3622</v>
      </c>
      <c r="O12" s="41" t="s">
        <v>3624</v>
      </c>
      <c r="P12" s="40" t="s">
        <v>3606</v>
      </c>
      <c r="Q12" s="40" t="s">
        <v>3606</v>
      </c>
      <c r="R12" s="40" t="s">
        <v>3606</v>
      </c>
      <c r="S12" s="39" t="s">
        <v>3606</v>
      </c>
      <c r="T12" s="40" t="s">
        <v>3606</v>
      </c>
      <c r="U12" s="41" t="s">
        <v>3623</v>
      </c>
      <c r="V12" s="40">
        <v>54024</v>
      </c>
      <c r="W12" s="39">
        <v>1</v>
      </c>
      <c r="X12" s="41" t="s">
        <v>3621</v>
      </c>
      <c r="Y12" s="40">
        <v>89436</v>
      </c>
      <c r="Z12" s="39">
        <v>1</v>
      </c>
      <c r="AA12" s="38" t="s">
        <v>3944</v>
      </c>
      <c r="AB12" s="38" t="str">
        <f>VLOOKUP(AA12,Positions!$A$2:$B$1053,2,FALSE)</f>
        <v>SENIOR PROGRAMMER/ANALYST</v>
      </c>
    </row>
    <row r="13" spans="1:28" x14ac:dyDescent="0.25">
      <c r="A13" s="41" t="s">
        <v>9</v>
      </c>
      <c r="B13" s="41" t="s">
        <v>3608</v>
      </c>
      <c r="C13" s="41" t="s">
        <v>11</v>
      </c>
      <c r="D13" s="41" t="s">
        <v>3609</v>
      </c>
      <c r="E13" s="41" t="s">
        <v>10</v>
      </c>
      <c r="F13" s="41" t="s">
        <v>3608</v>
      </c>
      <c r="G13" s="41" t="s">
        <v>152</v>
      </c>
      <c r="H13" s="41" t="s">
        <v>240</v>
      </c>
      <c r="I13" s="41" t="s">
        <v>12</v>
      </c>
      <c r="J13" s="41" t="s">
        <v>3608</v>
      </c>
      <c r="K13" s="41" t="s">
        <v>3616</v>
      </c>
      <c r="L13" s="41" t="s">
        <v>947</v>
      </c>
      <c r="M13" s="41" t="s">
        <v>128</v>
      </c>
      <c r="N13" s="41" t="s">
        <v>3613</v>
      </c>
      <c r="O13" s="41" t="s">
        <v>3615</v>
      </c>
      <c r="P13" s="40">
        <v>223580</v>
      </c>
      <c r="Q13" s="40">
        <v>223580</v>
      </c>
      <c r="R13" s="40">
        <v>500694</v>
      </c>
      <c r="S13" s="39">
        <v>10</v>
      </c>
      <c r="T13" s="40">
        <v>193338.19</v>
      </c>
      <c r="U13" s="41" t="s">
        <v>3614</v>
      </c>
      <c r="V13" s="40">
        <v>40616</v>
      </c>
      <c r="W13" s="39">
        <v>1</v>
      </c>
      <c r="X13" s="41" t="s">
        <v>3612</v>
      </c>
      <c r="Y13" s="40">
        <v>46776</v>
      </c>
      <c r="Z13" s="39">
        <v>1</v>
      </c>
      <c r="AA13" s="38" t="s">
        <v>3849</v>
      </c>
      <c r="AB13" s="38" t="str">
        <f>VLOOKUP(AA13,Positions!$A$2:$B$1053,2,FALSE)</f>
        <v>PAYROLL ACCOUNTANT</v>
      </c>
    </row>
  </sheetData>
  <sortState ref="A2:AC132">
    <sortCondition ref="K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5000's</vt:lpstr>
      <vt:lpstr>2000's</vt:lpstr>
      <vt:lpstr>Graph - All</vt:lpstr>
      <vt:lpstr>Data - All</vt:lpstr>
      <vt:lpstr>Expenditure_Balances</vt:lpstr>
      <vt:lpstr>Program</vt:lpstr>
      <vt:lpstr>Object Codes</vt:lpstr>
      <vt:lpstr>Sheet1</vt:lpstr>
      <vt:lpstr>Vacancies</vt:lpstr>
      <vt:lpstr>Positions</vt:lpstr>
      <vt:lpstr>Expenditure_Balances</vt:lpstr>
      <vt:lpstr>'Object Codes'!Print_Titles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Torres, Jose Felipe</dc:creator>
  <cp:lastModifiedBy>Jose F. Torres</cp:lastModifiedBy>
  <cp:lastPrinted>2014-12-19T16:50:52Z</cp:lastPrinted>
  <dcterms:created xsi:type="dcterms:W3CDTF">2014-12-17T23:39:37Z</dcterms:created>
  <dcterms:modified xsi:type="dcterms:W3CDTF">2014-12-19T16:51:28Z</dcterms:modified>
</cp:coreProperties>
</file>